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13_ncr:1_{2A0870C9-83F9-4F21-91D9-1D7DF53068AE}" xr6:coauthVersionLast="47" xr6:coauthVersionMax="47" xr10:uidLastSave="{00000000-0000-0000-0000-000000000000}"/>
  <bookViews>
    <workbookView xWindow="28680" yWindow="1680" windowWidth="29040" windowHeight="15840" activeTab="1" xr2:uid="{00000000-000D-0000-FFFF-FFFF00000000}"/>
  </bookViews>
  <sheets>
    <sheet name="Frumgögn" sheetId="1" r:id="rId1"/>
    <sheet name="Úrvinnsla II" sheetId="4" r:id="rId2"/>
    <sheet name="Birting" sheetId="3" r:id="rId3"/>
    <sheet name="Úrvinnsl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4" l="1"/>
  <c r="T22" i="4"/>
  <c r="U22" i="4"/>
  <c r="V22" i="4"/>
  <c r="W22" i="4"/>
  <c r="X22" i="4"/>
  <c r="Y22" i="4"/>
  <c r="Z22" i="4"/>
  <c r="AA22" i="4"/>
  <c r="AB22" i="4"/>
  <c r="AC22" i="4"/>
  <c r="R22" i="4"/>
  <c r="S21" i="4"/>
  <c r="T21" i="4"/>
  <c r="U21" i="4"/>
  <c r="V21" i="4"/>
  <c r="W21" i="4"/>
  <c r="X21" i="4"/>
  <c r="Y21" i="4"/>
  <c r="Z21" i="4"/>
  <c r="AA21" i="4"/>
  <c r="AB21" i="4"/>
  <c r="AC21" i="4"/>
  <c r="S20" i="4"/>
  <c r="T20" i="4"/>
  <c r="U20" i="4"/>
  <c r="V20" i="4"/>
  <c r="W20" i="4"/>
  <c r="X20" i="4"/>
  <c r="Y20" i="4"/>
  <c r="Z20" i="4"/>
  <c r="AA20" i="4"/>
  <c r="AB20" i="4"/>
  <c r="AC20" i="4"/>
  <c r="R20" i="4"/>
  <c r="D64" i="4"/>
  <c r="E64" i="4"/>
  <c r="F64" i="4"/>
  <c r="G64" i="4"/>
  <c r="H64" i="4"/>
  <c r="I64" i="4"/>
  <c r="J64" i="4"/>
  <c r="K64" i="4"/>
  <c r="L64" i="4"/>
  <c r="M64" i="4"/>
  <c r="N64" i="4"/>
  <c r="D58" i="4"/>
  <c r="E58" i="4"/>
  <c r="F58" i="4"/>
  <c r="G58" i="4"/>
  <c r="H58" i="4"/>
  <c r="I58" i="4"/>
  <c r="J58" i="4"/>
  <c r="K58" i="4"/>
  <c r="L58" i="4"/>
  <c r="M58" i="4"/>
  <c r="N58" i="4"/>
  <c r="D52" i="4"/>
  <c r="E52" i="4"/>
  <c r="F52" i="4"/>
  <c r="G52" i="4"/>
  <c r="H52" i="4"/>
  <c r="I52" i="4"/>
  <c r="J52" i="4"/>
  <c r="K52" i="4"/>
  <c r="L52" i="4"/>
  <c r="M52" i="4"/>
  <c r="N52" i="4"/>
  <c r="D46" i="4"/>
  <c r="E46" i="4"/>
  <c r="F46" i="4"/>
  <c r="G46" i="4"/>
  <c r="H46" i="4"/>
  <c r="I46" i="4"/>
  <c r="J46" i="4"/>
  <c r="K46" i="4"/>
  <c r="L46" i="4"/>
  <c r="M46" i="4"/>
  <c r="N46" i="4"/>
  <c r="D40" i="4"/>
  <c r="E40" i="4"/>
  <c r="F40" i="4"/>
  <c r="G40" i="4"/>
  <c r="H40" i="4"/>
  <c r="I40" i="4"/>
  <c r="J40" i="4"/>
  <c r="K40" i="4"/>
  <c r="L40" i="4"/>
  <c r="M40" i="4"/>
  <c r="N40" i="4"/>
  <c r="S14" i="4"/>
  <c r="T14" i="4"/>
  <c r="U14" i="4"/>
  <c r="V14" i="4"/>
  <c r="W14" i="4"/>
  <c r="X14" i="4"/>
  <c r="Y14" i="4"/>
  <c r="Z14" i="4"/>
  <c r="AA14" i="4"/>
  <c r="AB14" i="4"/>
  <c r="AC14" i="4"/>
  <c r="S15" i="4"/>
  <c r="T15" i="4"/>
  <c r="U15" i="4"/>
  <c r="V15" i="4"/>
  <c r="W15" i="4"/>
  <c r="X15" i="4"/>
  <c r="Y15" i="4"/>
  <c r="Z15" i="4"/>
  <c r="AA15" i="4"/>
  <c r="AB15" i="4"/>
  <c r="AC15" i="4"/>
  <c r="AA16" i="4"/>
  <c r="AO11" i="4" s="1"/>
  <c r="AO19" i="4" s="1"/>
  <c r="AB16" i="4"/>
  <c r="D34" i="4"/>
  <c r="E34" i="4"/>
  <c r="F34" i="4"/>
  <c r="G34" i="4"/>
  <c r="H34" i="4"/>
  <c r="I34" i="4"/>
  <c r="J34" i="4"/>
  <c r="K34" i="4"/>
  <c r="L34" i="4"/>
  <c r="M34" i="4"/>
  <c r="N34" i="4"/>
  <c r="AM12" i="4"/>
  <c r="AM20" i="4" s="1"/>
  <c r="S23" i="4"/>
  <c r="T23" i="4"/>
  <c r="U23" i="4"/>
  <c r="V23" i="4"/>
  <c r="W23" i="4"/>
  <c r="X23" i="4"/>
  <c r="Y23" i="4"/>
  <c r="Z23" i="4"/>
  <c r="AA23" i="4"/>
  <c r="AB23" i="4"/>
  <c r="AC23" i="4"/>
  <c r="R23" i="4"/>
  <c r="S17" i="4"/>
  <c r="T17" i="4"/>
  <c r="U17" i="4"/>
  <c r="V17" i="4"/>
  <c r="W17" i="4"/>
  <c r="X17" i="4"/>
  <c r="Y17" i="4"/>
  <c r="Z17" i="4"/>
  <c r="AA17" i="4"/>
  <c r="AB17" i="4"/>
  <c r="AC17" i="4"/>
  <c r="R17" i="4"/>
  <c r="AG17" i="4"/>
  <c r="AH17" i="4"/>
  <c r="AJ17" i="4"/>
  <c r="AK17" i="4"/>
  <c r="AL17" i="4"/>
  <c r="AN17" i="4"/>
  <c r="AO17" i="4"/>
  <c r="AP17" i="4"/>
  <c r="AK91" i="4"/>
  <c r="AO12" i="4"/>
  <c r="AO20" i="4" s="1"/>
  <c r="AP12" i="4"/>
  <c r="AP20" i="4" s="1"/>
  <c r="AP11" i="4"/>
  <c r="AP19" i="4" s="1"/>
  <c r="AJ10" i="4"/>
  <c r="AG9" i="4"/>
  <c r="AH9" i="4"/>
  <c r="AI9" i="4"/>
  <c r="AI17" i="4" s="1"/>
  <c r="AJ9" i="4"/>
  <c r="AK9" i="4"/>
  <c r="AL9" i="4"/>
  <c r="AM9" i="4"/>
  <c r="AM17" i="4" s="1"/>
  <c r="AN9" i="4"/>
  <c r="AO9" i="4"/>
  <c r="AP9" i="4"/>
  <c r="AF9" i="4"/>
  <c r="AF17" i="4" s="1"/>
  <c r="D22" i="4"/>
  <c r="E22" i="4"/>
  <c r="F22" i="4"/>
  <c r="U10" i="4" s="1"/>
  <c r="G22" i="4"/>
  <c r="V10" i="4" s="1"/>
  <c r="H22" i="4"/>
  <c r="I22" i="4"/>
  <c r="J22" i="4"/>
  <c r="K22" i="4"/>
  <c r="L22" i="4"/>
  <c r="M22" i="4"/>
  <c r="N22" i="4"/>
  <c r="D16" i="4"/>
  <c r="E16" i="4"/>
  <c r="F16" i="4"/>
  <c r="G16" i="4"/>
  <c r="H16" i="4"/>
  <c r="I16" i="4"/>
  <c r="J16" i="4"/>
  <c r="K16" i="4"/>
  <c r="L16" i="4"/>
  <c r="M16" i="4"/>
  <c r="N16" i="4"/>
  <c r="S8" i="4"/>
  <c r="T8" i="4"/>
  <c r="U8" i="4"/>
  <c r="V8" i="4"/>
  <c r="W8" i="4"/>
  <c r="X8" i="4"/>
  <c r="Y8" i="4"/>
  <c r="Z8" i="4"/>
  <c r="AA8" i="4"/>
  <c r="AB8" i="4"/>
  <c r="AC8" i="4"/>
  <c r="S9" i="4"/>
  <c r="T9" i="4"/>
  <c r="U9" i="4"/>
  <c r="AI10" i="4" s="1"/>
  <c r="V9" i="4"/>
  <c r="W9" i="4"/>
  <c r="X9" i="4"/>
  <c r="Y9" i="4"/>
  <c r="Z9" i="4"/>
  <c r="AA9" i="4"/>
  <c r="AB9" i="4"/>
  <c r="AC9" i="4"/>
  <c r="AA10" i="4"/>
  <c r="AO10" i="4" s="1"/>
  <c r="AO18" i="4" s="1"/>
  <c r="AB10" i="4"/>
  <c r="S11" i="4"/>
  <c r="T11" i="4"/>
  <c r="U11" i="4"/>
  <c r="V11" i="4"/>
  <c r="W11" i="4"/>
  <c r="X11" i="4"/>
  <c r="Y11" i="4"/>
  <c r="Z11" i="4"/>
  <c r="AA11" i="4"/>
  <c r="AB11" i="4"/>
  <c r="AC11" i="4"/>
  <c r="R11" i="4"/>
  <c r="D10" i="4"/>
  <c r="E10" i="4"/>
  <c r="F10" i="4"/>
  <c r="G10" i="4"/>
  <c r="H10" i="4"/>
  <c r="I10" i="4"/>
  <c r="J10" i="4"/>
  <c r="K10" i="4"/>
  <c r="L10" i="4"/>
  <c r="M10" i="4"/>
  <c r="N10" i="4"/>
  <c r="D28" i="4"/>
  <c r="E28" i="4"/>
  <c r="F28" i="4"/>
  <c r="G28" i="4"/>
  <c r="H28" i="4"/>
  <c r="I28" i="4"/>
  <c r="J28" i="4"/>
  <c r="K28" i="4"/>
  <c r="L28" i="4"/>
  <c r="M28" i="4"/>
  <c r="R21" i="4"/>
  <c r="R15" i="4"/>
  <c r="R14" i="4"/>
  <c r="R9" i="4"/>
  <c r="R8" i="4"/>
  <c r="C64" i="4"/>
  <c r="AL12" i="4"/>
  <c r="AL20" i="4" s="1"/>
  <c r="AK12" i="4"/>
  <c r="AK20" i="4" s="1"/>
  <c r="AH12" i="4"/>
  <c r="AH20" i="4" s="1"/>
  <c r="AG12" i="4"/>
  <c r="AG20" i="4" s="1"/>
  <c r="C58" i="4"/>
  <c r="W16" i="4"/>
  <c r="C52" i="4"/>
  <c r="X16" i="4"/>
  <c r="T16" i="4"/>
  <c r="S16" i="4"/>
  <c r="C46" i="4"/>
  <c r="C40" i="4"/>
  <c r="C34" i="4"/>
  <c r="C28" i="4"/>
  <c r="X10" i="4"/>
  <c r="C22" i="4"/>
  <c r="C16" i="4"/>
  <c r="S10" i="4"/>
  <c r="AG10" i="4" s="1"/>
  <c r="AG18" i="4" s="1"/>
  <c r="T10" i="4"/>
  <c r="W10" i="4"/>
  <c r="AK10" i="4" s="1"/>
  <c r="AK18" i="4" s="1"/>
  <c r="C10" i="4"/>
  <c r="AK117" i="4"/>
  <c r="AH116" i="4"/>
  <c r="AK116" i="4" s="1"/>
  <c r="AH115" i="4"/>
  <c r="AK115" i="4" s="1"/>
  <c r="AH114" i="4"/>
  <c r="AK114" i="4" s="1"/>
  <c r="AH113" i="4"/>
  <c r="AK113" i="4" s="1"/>
  <c r="AH112" i="4"/>
  <c r="AK112" i="4" s="1"/>
  <c r="AH111" i="4"/>
  <c r="AK111" i="4" s="1"/>
  <c r="AK107" i="4"/>
  <c r="AH106" i="4"/>
  <c r="AK106" i="4" s="1"/>
  <c r="AH105" i="4"/>
  <c r="AK105" i="4" s="1"/>
  <c r="AH104" i="4"/>
  <c r="AK104" i="4" s="1"/>
  <c r="AH103" i="4"/>
  <c r="AK103" i="4" s="1"/>
  <c r="AH102" i="4"/>
  <c r="AK102" i="4" s="1"/>
  <c r="AH101" i="4"/>
  <c r="AK101" i="4" s="1"/>
  <c r="AK97" i="4"/>
  <c r="AH96" i="4"/>
  <c r="AK96" i="4" s="1"/>
  <c r="AH95" i="4"/>
  <c r="AK95" i="4" s="1"/>
  <c r="AH94" i="4"/>
  <c r="AK94" i="4" s="1"/>
  <c r="AH93" i="4"/>
  <c r="AK93" i="4" s="1"/>
  <c r="AH92" i="4"/>
  <c r="AK92" i="4" s="1"/>
  <c r="AH91" i="4"/>
  <c r="AK86" i="4"/>
  <c r="AH85" i="4"/>
  <c r="AK85" i="4" s="1"/>
  <c r="AH84" i="4"/>
  <c r="AK84" i="4" s="1"/>
  <c r="AH79" i="4"/>
  <c r="AK79" i="4" s="1"/>
  <c r="AH78" i="4"/>
  <c r="AK78" i="4" s="1"/>
  <c r="AH77" i="4"/>
  <c r="AK77" i="4" s="1"/>
  <c r="AH76" i="4"/>
  <c r="F36" i="2"/>
  <c r="E36" i="2"/>
  <c r="F35" i="2"/>
  <c r="E35" i="2"/>
  <c r="X8" i="2"/>
  <c r="X15" i="2"/>
  <c r="X21" i="2"/>
  <c r="X27" i="2"/>
  <c r="AC75" i="2"/>
  <c r="AM19" i="2" s="1"/>
  <c r="T41" i="2"/>
  <c r="S41" i="2"/>
  <c r="U34" i="2"/>
  <c r="U27" i="2"/>
  <c r="U20" i="2"/>
  <c r="U13" i="2"/>
  <c r="AD27" i="2"/>
  <c r="L54" i="2"/>
  <c r="M54" i="2"/>
  <c r="L55" i="2"/>
  <c r="M55" i="2"/>
  <c r="M53" i="2"/>
  <c r="AD21" i="2"/>
  <c r="AD15" i="2"/>
  <c r="AC65" i="2"/>
  <c r="AM18" i="2" s="1"/>
  <c r="N13" i="2"/>
  <c r="N48" i="2"/>
  <c r="N41" i="2"/>
  <c r="N34" i="2"/>
  <c r="N27" i="2"/>
  <c r="N20" i="2"/>
  <c r="AC55" i="2"/>
  <c r="AM17" i="2" s="1"/>
  <c r="F41" i="2"/>
  <c r="E41" i="2"/>
  <c r="G41" i="2" s="1"/>
  <c r="G34" i="2"/>
  <c r="G27" i="2"/>
  <c r="G20" i="2"/>
  <c r="L49" i="2"/>
  <c r="AD8" i="2"/>
  <c r="AC44" i="2"/>
  <c r="AM16" i="2" s="1"/>
  <c r="AI18" i="4" l="1"/>
  <c r="AJ18" i="4"/>
  <c r="AP10" i="4"/>
  <c r="AP18" i="4" s="1"/>
  <c r="AL10" i="4"/>
  <c r="AL18" i="4" s="1"/>
  <c r="AH10" i="4"/>
  <c r="AH18" i="4" s="1"/>
  <c r="AN12" i="4"/>
  <c r="AN20" i="4" s="1"/>
  <c r="AJ12" i="4"/>
  <c r="AJ20" i="4" s="1"/>
  <c r="AI12" i="4"/>
  <c r="AI20" i="4" s="1"/>
  <c r="AC16" i="4"/>
  <c r="Y16" i="4"/>
  <c r="AM11" i="4" s="1"/>
  <c r="AM19" i="4" s="1"/>
  <c r="Z16" i="4"/>
  <c r="AN11" i="4" s="1"/>
  <c r="AN19" i="4" s="1"/>
  <c r="V16" i="4"/>
  <c r="AJ11" i="4" s="1"/>
  <c r="AJ19" i="4" s="1"/>
  <c r="U16" i="4"/>
  <c r="R16" i="4"/>
  <c r="AC10" i="4"/>
  <c r="Y10" i="4"/>
  <c r="Z10" i="4"/>
  <c r="AF11" i="4"/>
  <c r="AF19" i="4" s="1"/>
  <c r="AH11" i="4"/>
  <c r="AH19" i="4" s="1"/>
  <c r="AF12" i="4"/>
  <c r="AF20" i="4" s="1"/>
  <c r="AL11" i="4"/>
  <c r="AL19" i="4" s="1"/>
  <c r="AG11" i="4"/>
  <c r="AG19" i="4" s="1"/>
  <c r="R10" i="4"/>
  <c r="AK11" i="4"/>
  <c r="AK19" i="4" s="1"/>
  <c r="AI11" i="4"/>
  <c r="AI19" i="4" s="1"/>
  <c r="AK76" i="4"/>
  <c r="G36" i="2"/>
  <c r="G35" i="2"/>
  <c r="U41" i="2"/>
  <c r="N55" i="2"/>
  <c r="Z74" i="2"/>
  <c r="AC74" i="2" s="1"/>
  <c r="AL19" i="2" s="1"/>
  <c r="T36" i="2"/>
  <c r="T37" i="2"/>
  <c r="T38" i="2"/>
  <c r="T39" i="2"/>
  <c r="T40" i="2"/>
  <c r="U7" i="2"/>
  <c r="U8" i="2"/>
  <c r="U9" i="2"/>
  <c r="U10" i="2"/>
  <c r="U11" i="2"/>
  <c r="U12" i="2"/>
  <c r="U14" i="2"/>
  <c r="U15" i="2"/>
  <c r="U16" i="2"/>
  <c r="U17" i="2"/>
  <c r="U18" i="2"/>
  <c r="U19" i="2"/>
  <c r="U21" i="2"/>
  <c r="U22" i="2"/>
  <c r="U23" i="2"/>
  <c r="U24" i="2"/>
  <c r="U25" i="2"/>
  <c r="U26" i="2"/>
  <c r="U28" i="2"/>
  <c r="U29" i="2"/>
  <c r="U30" i="2"/>
  <c r="U31" i="2"/>
  <c r="U32" i="2"/>
  <c r="U33" i="2"/>
  <c r="T35" i="2"/>
  <c r="Z64" i="2"/>
  <c r="AC64" i="2" s="1"/>
  <c r="AL18" i="2" s="1"/>
  <c r="L50" i="2"/>
  <c r="M50" i="2"/>
  <c r="L51" i="2"/>
  <c r="M51" i="2"/>
  <c r="L52" i="2"/>
  <c r="M52" i="2"/>
  <c r="L53" i="2"/>
  <c r="M49" i="2"/>
  <c r="N49" i="2" s="1"/>
  <c r="N8" i="2"/>
  <c r="N9" i="2"/>
  <c r="N10" i="2"/>
  <c r="N11" i="2"/>
  <c r="N12" i="2"/>
  <c r="N14" i="2"/>
  <c r="N15" i="2"/>
  <c r="N16" i="2"/>
  <c r="N17" i="2"/>
  <c r="N18" i="2"/>
  <c r="N19" i="2"/>
  <c r="N21" i="2"/>
  <c r="N22" i="2"/>
  <c r="N23" i="2"/>
  <c r="N24" i="2"/>
  <c r="N25" i="2"/>
  <c r="N26" i="2"/>
  <c r="N28" i="2"/>
  <c r="N29" i="2"/>
  <c r="N30" i="2"/>
  <c r="N31" i="2"/>
  <c r="N32" i="2"/>
  <c r="N33" i="2"/>
  <c r="N35" i="2"/>
  <c r="N36" i="2"/>
  <c r="N37" i="2"/>
  <c r="N38" i="2"/>
  <c r="N39" i="2"/>
  <c r="N40" i="2"/>
  <c r="N42" i="2"/>
  <c r="N43" i="2"/>
  <c r="N44" i="2"/>
  <c r="N45" i="2"/>
  <c r="N46" i="2"/>
  <c r="N47" i="2"/>
  <c r="N7" i="2"/>
  <c r="Z54" i="2"/>
  <c r="AC54" i="2" s="1"/>
  <c r="AL17" i="2" s="1"/>
  <c r="E38" i="2"/>
  <c r="F37" i="2"/>
  <c r="F38" i="2"/>
  <c r="F39" i="2"/>
  <c r="F40" i="2"/>
  <c r="E39" i="2"/>
  <c r="G39" i="2" s="1"/>
  <c r="E40" i="2"/>
  <c r="G40" i="2" s="1"/>
  <c r="E37" i="2"/>
  <c r="G7" i="2"/>
  <c r="G8" i="2"/>
  <c r="G9" i="2"/>
  <c r="G10" i="2"/>
  <c r="G11" i="2"/>
  <c r="G12" i="2"/>
  <c r="G14" i="2"/>
  <c r="G15" i="2"/>
  <c r="G16" i="2"/>
  <c r="G17" i="2"/>
  <c r="G18" i="2"/>
  <c r="G19" i="2"/>
  <c r="G21" i="2"/>
  <c r="G22" i="2"/>
  <c r="G23" i="2"/>
  <c r="G24" i="2"/>
  <c r="G25" i="2"/>
  <c r="G26" i="2"/>
  <c r="G29" i="2"/>
  <c r="G30" i="2"/>
  <c r="G31" i="2"/>
  <c r="G32" i="2"/>
  <c r="G33" i="2"/>
  <c r="G28" i="2"/>
  <c r="Z39" i="2"/>
  <c r="Z40" i="2"/>
  <c r="Z41" i="2"/>
  <c r="Z42" i="2"/>
  <c r="Z43" i="2"/>
  <c r="AC43" i="2" s="1"/>
  <c r="AL16" i="2" s="1"/>
  <c r="Z38" i="2"/>
  <c r="AM18" i="4" l="1"/>
  <c r="AF18" i="4"/>
  <c r="AM10" i="4"/>
  <c r="AF10" i="4"/>
  <c r="AN10" i="4"/>
  <c r="AN18" i="4" s="1"/>
  <c r="G38" i="2"/>
  <c r="G37" i="2"/>
  <c r="S38" i="2"/>
  <c r="U38" i="2" s="1"/>
  <c r="S40" i="2"/>
  <c r="U40" i="2" s="1"/>
  <c r="S36" i="2"/>
  <c r="U36" i="2" s="1"/>
  <c r="N54" i="2"/>
  <c r="N53" i="2"/>
  <c r="N50" i="2"/>
  <c r="S35" i="2"/>
  <c r="U35" i="2" s="1"/>
  <c r="S39" i="2"/>
  <c r="U39" i="2" s="1"/>
  <c r="S37" i="2"/>
  <c r="U37" i="2" s="1"/>
  <c r="N51" i="2"/>
  <c r="N52" i="2"/>
  <c r="Z70" i="2"/>
  <c r="AC70" i="2" s="1"/>
  <c r="AH19" i="2" s="1"/>
  <c r="Z72" i="2"/>
  <c r="AC72" i="2" s="1"/>
  <c r="AJ19" i="2" s="1"/>
  <c r="Z62" i="2"/>
  <c r="AC62" i="2" s="1"/>
  <c r="AJ18" i="2" s="1"/>
  <c r="Z60" i="2"/>
  <c r="AC60" i="2" s="1"/>
  <c r="AH18" i="2" s="1"/>
  <c r="AC42" i="2"/>
  <c r="AK16" i="2" s="1"/>
  <c r="AC41" i="2"/>
  <c r="AJ16" i="2" s="1"/>
  <c r="AC40" i="2"/>
  <c r="AI16" i="2" s="1"/>
  <c r="AC39" i="2"/>
  <c r="AH16" i="2" s="1"/>
  <c r="AC38" i="2"/>
  <c r="AG16" i="2" s="1"/>
  <c r="Z53" i="2"/>
  <c r="AC53" i="2" s="1"/>
  <c r="AK17" i="2" s="1"/>
  <c r="Z52" i="2"/>
  <c r="AC52" i="2" s="1"/>
  <c r="AJ17" i="2" s="1"/>
  <c r="Z51" i="2"/>
  <c r="AC51" i="2" s="1"/>
  <c r="AI17" i="2" s="1"/>
  <c r="Z50" i="2"/>
  <c r="AC50" i="2" s="1"/>
  <c r="AH17" i="2" s="1"/>
  <c r="Z49" i="2"/>
  <c r="AC49" i="2" s="1"/>
  <c r="AG17" i="2" s="1"/>
  <c r="Z59" i="2" l="1"/>
  <c r="AC59" i="2" s="1"/>
  <c r="AG18" i="2" s="1"/>
  <c r="Z73" i="2"/>
  <c r="AC73" i="2" s="1"/>
  <c r="AK19" i="2" s="1"/>
  <c r="Z71" i="2"/>
  <c r="AC71" i="2" s="1"/>
  <c r="AI19" i="2" s="1"/>
  <c r="Z61" i="2"/>
  <c r="AC61" i="2" s="1"/>
  <c r="AI18" i="2" s="1"/>
  <c r="Z63" i="2"/>
  <c r="AC63" i="2" s="1"/>
  <c r="AK18" i="2" s="1"/>
  <c r="Z69" i="2"/>
  <c r="AC69" i="2" s="1"/>
  <c r="AG19" i="2" s="1"/>
  <c r="Y27" i="2" l="1"/>
  <c r="Z27" i="2"/>
  <c r="AA27" i="2"/>
  <c r="AB27" i="2"/>
  <c r="AC27" i="2"/>
  <c r="Y21" i="2"/>
  <c r="Z21" i="2"/>
  <c r="AA21" i="2"/>
  <c r="AB21" i="2"/>
  <c r="AC21" i="2"/>
  <c r="Y15" i="2"/>
  <c r="Z15" i="2"/>
  <c r="AA15" i="2"/>
  <c r="AB15" i="2"/>
  <c r="AC15" i="2"/>
  <c r="Y8" i="2"/>
  <c r="Z8" i="2"/>
  <c r="AA8" i="2"/>
  <c r="AB8" i="2"/>
  <c r="AC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I84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Frá 2011 er byggt á endurskoðaðri þéttbýlisskilgreiningu Hagstofunnar.
</t>
        </r>
      </text>
    </comment>
  </commentList>
</comments>
</file>

<file path=xl/sharedStrings.xml><?xml version="1.0" encoding="utf-8"?>
<sst xmlns="http://schemas.openxmlformats.org/spreadsheetml/2006/main" count="682" uniqueCount="50">
  <si>
    <t>1.1 Lýðfræði</t>
  </si>
  <si>
    <t>Íbúafjöldi</t>
  </si>
  <si>
    <t>Heimild:</t>
  </si>
  <si>
    <t xml:space="preserve">Sótt: </t>
  </si>
  <si>
    <t>Hagstofa Íslands</t>
  </si>
  <si>
    <t>Alls</t>
  </si>
  <si>
    <t>Aðfluttir umfram brottflutta</t>
  </si>
  <si>
    <t>Aðfluttir</t>
  </si>
  <si>
    <t>Brottfluttir</t>
  </si>
  <si>
    <t>Norðurþing</t>
  </si>
  <si>
    <t>2011</t>
  </si>
  <si>
    <t>2012</t>
  </si>
  <si>
    <t>2013</t>
  </si>
  <si>
    <t>2014</t>
  </si>
  <si>
    <t>2015</t>
  </si>
  <si>
    <t>2016</t>
  </si>
  <si>
    <t>Eyjafjarðarsveit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</si>
  <si>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</si>
  <si>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</si>
  <si>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</si>
  <si>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</si>
  <si>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</si>
  <si>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</si>
  <si>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</si>
  <si>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Akureyri</t>
  </si>
  <si>
    <t>Kópasker</t>
  </si>
  <si>
    <t>Raufarhöfn</t>
  </si>
  <si>
    <t xml:space="preserve"> http://px.hagstofa.is/pxis/pxweb/is/Ibuar/Ibuar__buferlaflutningar__buferlaflinnanlands__buferlaflinnanlands/MAN01202.px/table/tableViewLayout1/?rxid=6316c520-971d-42a4-a78e-bcd65ba6d368</t>
  </si>
  <si>
    <t>http://px.hagstofa.is/pxis/pxweb/is/Ibuar/Ibuar__buferlaflutningar__buferlaflinnanlands__buferlaflinnanlands/MAN01201.px/table/tableViewLayout1/?rxid=9a503a82-cf0c-4a8e-8766-32f24d04e974</t>
  </si>
  <si>
    <t>http://px.hagstofa.is/pxis/pxweb/is/Ibuar/Ibuar__buferlaflutningar__buferlaflinnanlands__buferlaflinnanlands/MAN01201.px/table/tableViewLayout1/?rxid=3f54e025-832e-481e-85ec-206ba159bec8</t>
  </si>
  <si>
    <t>Ísland</t>
  </si>
  <si>
    <t>Vestursvæði</t>
  </si>
  <si>
    <t>Akureyri - kaupsstaður</t>
  </si>
  <si>
    <t>Miðsvæði</t>
  </si>
  <si>
    <t>Norðurþing (án Kópaskers og Raufarhafnar)</t>
  </si>
  <si>
    <t>Austursvæði</t>
  </si>
  <si>
    <t>2017</t>
  </si>
  <si>
    <t>Fjöldi aðfluttra umfram brottfluttra eftir svæðum</t>
  </si>
  <si>
    <t>Fjöldi aðfluttra umfram brottfluttra - samanburður svæða</t>
  </si>
  <si>
    <t>Hlutfall aðfluttra umfram brottflutta - samanburður svæða</t>
  </si>
  <si>
    <t>Austur og vestursvæði - kjarnar til frádráttar</t>
  </si>
  <si>
    <t>Samtals</t>
  </si>
  <si>
    <t>2018</t>
  </si>
  <si>
    <t>2019</t>
  </si>
  <si>
    <t>2020</t>
  </si>
  <si>
    <t>2021</t>
  </si>
  <si>
    <t>2022</t>
  </si>
  <si>
    <t>Íbúar</t>
  </si>
  <si>
    <t>https://px.hagstofa.is/pxis/pxweb/is/Ibuar/Ibuar__buferlaflutningar__buferlaflinnanlands__buferlaflinnanlands/MAN01201.px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</si>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</sst>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8"/>
      <name val="Tw Cen MT"/>
      <family val="2"/>
      <scheme val="minor"/>
    </font>
    <font>
      <sz val="11"/>
      <color rgb="FF000000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Border="0" applyAlignment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1" fillId="0" borderId="0" xfId="1" applyFont="1"/>
    <xf numFmtId="1" fontId="3" fillId="0" borderId="0" xfId="1" applyNumberFormat="1"/>
    <xf numFmtId="1" fontId="0" fillId="0" borderId="0" xfId="0" applyNumberFormat="1"/>
    <xf numFmtId="0" fontId="6" fillId="0" borderId="0" xfId="0" applyFont="1"/>
    <xf numFmtId="1" fontId="1" fillId="0" borderId="0" xfId="1" applyNumberFormat="1" applyFont="1"/>
    <xf numFmtId="0" fontId="1" fillId="0" borderId="0" xfId="0" applyFont="1" applyAlignment="1">
      <alignment vertical="center"/>
    </xf>
    <xf numFmtId="10" fontId="0" fillId="0" borderId="0" xfId="2" applyNumberFormat="1" applyFont="1" applyFill="1" applyProtection="1"/>
    <xf numFmtId="10" fontId="3" fillId="0" borderId="0" xfId="2" applyNumberFormat="1" applyFont="1" applyFill="1" applyProtection="1"/>
    <xf numFmtId="0" fontId="1" fillId="0" borderId="0" xfId="1" applyFont="1" applyAlignment="1">
      <alignment horizontal="left" vertical="top"/>
    </xf>
    <xf numFmtId="10" fontId="0" fillId="0" borderId="0" xfId="0" applyNumberFormat="1"/>
    <xf numFmtId="0" fontId="1" fillId="0" borderId="0" xfId="1" applyFont="1" applyAlignment="1">
      <alignment horizontal="left"/>
    </xf>
    <xf numFmtId="0" fontId="6" fillId="3" borderId="0" xfId="0" applyFont="1" applyFill="1"/>
    <xf numFmtId="0" fontId="0" fillId="3" borderId="0" xfId="0" applyFill="1"/>
    <xf numFmtId="0" fontId="1" fillId="3" borderId="0" xfId="1" applyFont="1" applyFill="1" applyAlignment="1">
      <alignment horizontal="left"/>
    </xf>
    <xf numFmtId="1" fontId="0" fillId="3" borderId="0" xfId="0" applyNumberFormat="1" applyFill="1"/>
    <xf numFmtId="0" fontId="1" fillId="3" borderId="0" xfId="1" applyFont="1" applyFill="1"/>
    <xf numFmtId="1" fontId="3" fillId="3" borderId="0" xfId="1" applyNumberFormat="1" applyFill="1"/>
    <xf numFmtId="0" fontId="1" fillId="3" borderId="0" xfId="1" applyFont="1" applyFill="1" applyAlignment="1"/>
    <xf numFmtId="0" fontId="3" fillId="3" borderId="0" xfId="1" applyFill="1"/>
    <xf numFmtId="1" fontId="1" fillId="3" borderId="0" xfId="1" applyNumberFormat="1" applyFont="1" applyFill="1"/>
    <xf numFmtId="0" fontId="1" fillId="0" borderId="0" xfId="1" applyFont="1" applyAlignment="1">
      <alignment horizontal="center"/>
    </xf>
    <xf numFmtId="0" fontId="6" fillId="0" borderId="0" xfId="0" applyFont="1" applyAlignment="1">
      <alignment wrapText="1"/>
    </xf>
    <xf numFmtId="0" fontId="3" fillId="0" borderId="0" xfId="1" applyAlignment="1">
      <alignment horizontal="left"/>
    </xf>
    <xf numFmtId="0" fontId="3" fillId="0" borderId="0" xfId="1"/>
    <xf numFmtId="0" fontId="1" fillId="0" borderId="0" xfId="1" applyFont="1"/>
    <xf numFmtId="1" fontId="3" fillId="0" borderId="0" xfId="1" applyNumberFormat="1"/>
    <xf numFmtId="1" fontId="3" fillId="0" borderId="0" xfId="1" applyNumberFormat="1"/>
    <xf numFmtId="1" fontId="3" fillId="0" borderId="0" xfId="1" applyNumberFormat="1"/>
    <xf numFmtId="1" fontId="3" fillId="0" borderId="0" xfId="1" applyNumberFormat="1"/>
    <xf numFmtId="1" fontId="3" fillId="0" borderId="0" xfId="1" applyNumberFormat="1"/>
    <xf numFmtId="1" fontId="3" fillId="0" borderId="0" xfId="1" applyNumberFormat="1"/>
    <xf numFmtId="1" fontId="3" fillId="0" borderId="0" xfId="1" applyNumberFormat="1"/>
    <xf numFmtId="1" fontId="3" fillId="0" borderId="0" xfId="1" applyNumberFormat="1"/>
    <xf numFmtId="1" fontId="3" fillId="0" borderId="0" xfId="1" applyNumberFormat="1"/>
    <xf numFmtId="1" fontId="3" fillId="0" borderId="0" xfId="1" applyNumberFormat="1"/>
    <xf numFmtId="1" fontId="3" fillId="0" borderId="0" xfId="1" applyNumberFormat="1"/>
    <xf numFmtId="1" fontId="0" fillId="0" borderId="0" xfId="0" applyNumberFormat="1" applyFill="1"/>
    <xf numFmtId="0" fontId="6" fillId="0" borderId="0" xfId="0" applyFont="1" applyFill="1"/>
    <xf numFmtId="0" fontId="1" fillId="0" borderId="0" xfId="1" applyFont="1" applyFill="1" applyAlignment="1">
      <alignment horizontal="left"/>
    </xf>
    <xf numFmtId="0" fontId="1" fillId="0" borderId="0" xfId="1" applyFont="1" applyFill="1"/>
    <xf numFmtId="1" fontId="1" fillId="0" borderId="0" xfId="1" applyNumberFormat="1" applyFont="1" applyFill="1"/>
    <xf numFmtId="0" fontId="1" fillId="0" borderId="0" xfId="1" applyFont="1" applyFill="1" applyAlignment="1"/>
    <xf numFmtId="1" fontId="3" fillId="0" borderId="0" xfId="1" applyNumberFormat="1" applyFill="1"/>
    <xf numFmtId="1" fontId="8" fillId="0" borderId="0" xfId="1" applyNumberFormat="1" applyFont="1"/>
    <xf numFmtId="9" fontId="8" fillId="0" borderId="0" xfId="2" applyNumberFormat="1" applyFont="1" applyFill="1" applyProtection="1"/>
    <xf numFmtId="0" fontId="5" fillId="0" borderId="0" xfId="0" applyFont="1"/>
    <xf numFmtId="9" fontId="5" fillId="0" borderId="0" xfId="0" applyNumberFormat="1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86"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II'!$AE$17</c:f>
              <c:strCache>
                <c:ptCount val="1"/>
                <c:pt idx="0">
                  <c:v>Ísland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II'!$AF$16:$AP$16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II'!$AF$17:$AP$17</c:f>
              <c:numCache>
                <c:formatCode>0%</c:formatCode>
                <c:ptCount val="11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  <c:pt idx="6">
                  <c:v>2.4353552101528304E-2</c:v>
                </c:pt>
                <c:pt idx="7">
                  <c:v>1.8814751040321424E-2</c:v>
                </c:pt>
                <c:pt idx="8">
                  <c:v>1.3896708880616037E-2</c:v>
                </c:pt>
                <c:pt idx="9">
                  <c:v>6.6870987054216307E-3</c:v>
                </c:pt>
                <c:pt idx="10">
                  <c:v>1.3340853380767478E-2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8-430C-BF55-518FA5895467}"/>
            </c:ext>
          </c:extLst>
        </c:ser>
        <c:ser>
          <c:idx val="1"/>
          <c:order val="1"/>
          <c:tx>
            <c:strRef>
              <c:f>'Úrvinnsla II'!$AE$18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II'!$AF$16:$AP$16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II'!$AF$18:$AP$18</c:f>
              <c:numCache>
                <c:formatCode>0%</c:formatCode>
                <c:ptCount val="11"/>
                <c:pt idx="0">
                  <c:v>9.7370983446932818E-4</c:v>
                </c:pt>
                <c:pt idx="1">
                  <c:v>-3.3594624860022394E-3</c:v>
                </c:pt>
                <c:pt idx="2">
                  <c:v>-5.5690562980963956E-4</c:v>
                </c:pt>
                <c:pt idx="3">
                  <c:v>0</c:v>
                </c:pt>
                <c:pt idx="4">
                  <c:v>1.1499425028748563E-3</c:v>
                </c:pt>
                <c:pt idx="5">
                  <c:v>5.0188829258596699E-3</c:v>
                </c:pt>
                <c:pt idx="6">
                  <c:v>1.2607111198660495E-2</c:v>
                </c:pt>
                <c:pt idx="7">
                  <c:v>4.5502952851195662E-3</c:v>
                </c:pt>
                <c:pt idx="8">
                  <c:v>2.1124393873925775E-3</c:v>
                </c:pt>
                <c:pt idx="9">
                  <c:v>4.9152946790742063E-3</c:v>
                </c:pt>
                <c:pt idx="10">
                  <c:v>1.4909125331313897E-2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8-430C-BF55-518FA5895467}"/>
            </c:ext>
          </c:extLst>
        </c:ser>
        <c:ser>
          <c:idx val="2"/>
          <c:order val="2"/>
          <c:tx>
            <c:strRef>
              <c:f>'Úrvinnsla II'!$AE$19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II'!$AF$16:$AP$16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II'!$AF$19:$AP$19</c:f>
              <c:numCache>
                <c:formatCode>0%</c:formatCode>
                <c:ptCount val="11"/>
                <c:pt idx="0">
                  <c:v>-1.2814538676607642E-2</c:v>
                </c:pt>
                <c:pt idx="1">
                  <c:v>-8.0207596131163014E-3</c:v>
                </c:pt>
                <c:pt idx="2">
                  <c:v>-1.0923771075753978E-2</c:v>
                </c:pt>
                <c:pt idx="3">
                  <c:v>2.4009603841536613E-3</c:v>
                </c:pt>
                <c:pt idx="4">
                  <c:v>6.9377990430622011E-3</c:v>
                </c:pt>
                <c:pt idx="5">
                  <c:v>3.7520778912372356E-2</c:v>
                </c:pt>
                <c:pt idx="6">
                  <c:v>8.8491517652453E-2</c:v>
                </c:pt>
                <c:pt idx="7">
                  <c:v>-5.6667368864546028E-2</c:v>
                </c:pt>
                <c:pt idx="8">
                  <c:v>8.4576007122190069E-3</c:v>
                </c:pt>
                <c:pt idx="9">
                  <c:v>-3.1732040546496254E-2</c:v>
                </c:pt>
                <c:pt idx="10">
                  <c:v>1.1113631208890905E-2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8-430C-BF55-518FA5895467}"/>
            </c:ext>
          </c:extLst>
        </c:ser>
        <c:ser>
          <c:idx val="3"/>
          <c:order val="3"/>
          <c:tx>
            <c:strRef>
              <c:f>'Úrvinnsla II'!$AE$20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II'!$AF$16:$AP$16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II'!$AF$20:$AP$20</c:f>
              <c:numCache>
                <c:formatCode>0%</c:formatCode>
                <c:ptCount val="11"/>
                <c:pt idx="0">
                  <c:v>-3.2733224222585926E-3</c:v>
                </c:pt>
                <c:pt idx="1">
                  <c:v>1.6286644951140066E-3</c:v>
                </c:pt>
                <c:pt idx="2">
                  <c:v>-4.830917874396135E-3</c:v>
                </c:pt>
                <c:pt idx="3">
                  <c:v>-2.4154589371980676E-2</c:v>
                </c:pt>
                <c:pt idx="4">
                  <c:v>-1.8003273322422259E-2</c:v>
                </c:pt>
                <c:pt idx="5">
                  <c:v>-4.1390728476821195E-2</c:v>
                </c:pt>
                <c:pt idx="6">
                  <c:v>-1.7271157167530225E-2</c:v>
                </c:pt>
                <c:pt idx="7">
                  <c:v>3.4904013961605584E-2</c:v>
                </c:pt>
                <c:pt idx="8">
                  <c:v>-3.5294117647058823E-2</c:v>
                </c:pt>
                <c:pt idx="9">
                  <c:v>4.5217391304347827E-2</c:v>
                </c:pt>
                <c:pt idx="10">
                  <c:v>-5.016722408026756E-3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8-430C-BF55-518FA58954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13805352"/>
        <c:axId val="1313806336"/>
      </c:barChart>
      <c:catAx>
        <c:axId val="131380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313806336"/>
        <c:crosses val="autoZero"/>
        <c:auto val="1"/>
        <c:lblAlgn val="ctr"/>
        <c:lblOffset val="100"/>
        <c:noMultiLvlLbl val="0"/>
      </c:catAx>
      <c:valAx>
        <c:axId val="131380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31380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Úrvinnsla!$AF$16</c:f>
              <c:strCache>
                <c:ptCount val="1"/>
                <c:pt idx="0">
                  <c:v>Ísland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Úrvinnsla!$AG$16:$AL$16</c:f>
              <c:numCache>
                <c:formatCode>0.00%</c:formatCode>
                <c:ptCount val="6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C4-428E-9557-B23935E8BF7B}"/>
            </c:ext>
          </c:extLst>
        </c:ser>
        <c:ser>
          <c:idx val="5"/>
          <c:order val="1"/>
          <c:tx>
            <c:strRef>
              <c:f>Úrvinnsla!$AF$17</c:f>
              <c:strCache>
                <c:ptCount val="1"/>
                <c:pt idx="0">
                  <c:v>Vestursvæði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Úrvinnsla!$AG$17:$AL$17</c:f>
              <c:numCache>
                <c:formatCode>0.00%</c:formatCode>
                <c:ptCount val="6"/>
                <c:pt idx="0">
                  <c:v>-1.2468180165203388E-2</c:v>
                </c:pt>
                <c:pt idx="1">
                  <c:v>-1.8407754975765699E-2</c:v>
                </c:pt>
                <c:pt idx="2">
                  <c:v>-6.6687185800759204E-4</c:v>
                </c:pt>
                <c:pt idx="3">
                  <c:v>5.0983991026817579E-5</c:v>
                </c:pt>
                <c:pt idx="4">
                  <c:v>-3.9509674804984298E-3</c:v>
                </c:pt>
                <c:pt idx="5">
                  <c:v>5.0774180575105573E-3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C4-428E-9557-B23935E8BF7B}"/>
            </c:ext>
          </c:extLst>
        </c:ser>
        <c:ser>
          <c:idx val="6"/>
          <c:order val="2"/>
          <c:tx>
            <c:strRef>
              <c:f>Úrvinnsla!$AF$18</c:f>
              <c:strCache>
                <c:ptCount val="1"/>
                <c:pt idx="0">
                  <c:v>Miðsvæði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Úrvinnsla!$AG$18:$AL$18</c:f>
              <c:numCache>
                <c:formatCode>0.00%</c:formatCode>
                <c:ptCount val="6"/>
                <c:pt idx="0">
                  <c:v>-1.2641204948897257E-2</c:v>
                </c:pt>
                <c:pt idx="1">
                  <c:v>-8.1322851721333696E-3</c:v>
                </c:pt>
                <c:pt idx="2">
                  <c:v>-1.2218300298669563E-2</c:v>
                </c:pt>
                <c:pt idx="3">
                  <c:v>7.1096527208094062E-3</c:v>
                </c:pt>
                <c:pt idx="4">
                  <c:v>4.3608612701008451E-3</c:v>
                </c:pt>
                <c:pt idx="5">
                  <c:v>5.1560379918588875E-2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C4-428E-9557-B23935E8BF7B}"/>
            </c:ext>
          </c:extLst>
        </c:ser>
        <c:ser>
          <c:idx val="7"/>
          <c:order val="3"/>
          <c:tx>
            <c:strRef>
              <c:f>Úrvinnsla!$AF$19</c:f>
              <c:strCache>
                <c:ptCount val="1"/>
                <c:pt idx="0">
                  <c:v>Austursvæði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Úrvinnsla!$AG$19:$AL$19</c:f>
              <c:numCache>
                <c:formatCode>0.00%</c:formatCode>
                <c:ptCount val="6"/>
                <c:pt idx="0">
                  <c:v>-8.8607594936708861E-2</c:v>
                </c:pt>
                <c:pt idx="1">
                  <c:v>-9.2783505154639179E-2</c:v>
                </c:pt>
                <c:pt idx="2">
                  <c:v>-0.11314186248912098</c:v>
                </c:pt>
                <c:pt idx="3">
                  <c:v>-0.11780336581045173</c:v>
                </c:pt>
                <c:pt idx="4">
                  <c:v>-7.130124777183601E-2</c:v>
                </c:pt>
                <c:pt idx="5">
                  <c:v>-0.11071744906997343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C4-428E-9557-B23935E8BF7B}"/>
            </c:ext>
          </c:extLst>
        </c:ser>
        <c:ser>
          <c:idx val="0"/>
          <c:order val="4"/>
          <c:tx>
            <c:strRef>
              <c:f>Úrvinnsla!$AF$16</c:f>
              <c:strCache>
                <c:ptCount val="1"/>
                <c:pt idx="0">
                  <c:v>Ísland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Úrvinnsla!$AG$16:$AM$16</c:f>
              <c:numCache>
                <c:formatCode>0.00%</c:formatCode>
                <c:ptCount val="7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  <c:pt idx="6">
                  <c:v>2.4353552101528304E-2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4-428E-9557-B23935E8BF7B}"/>
            </c:ext>
          </c:extLst>
        </c:ser>
        <c:ser>
          <c:idx val="1"/>
          <c:order val="5"/>
          <c:tx>
            <c:strRef>
              <c:f>Úrvinnsla!$AF$17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Úrvinnsla!$AG$17:$AM$17</c:f>
              <c:numCache>
                <c:formatCode>0.00%</c:formatCode>
                <c:ptCount val="7"/>
                <c:pt idx="0">
                  <c:v>-1.2468180165203388E-2</c:v>
                </c:pt>
                <c:pt idx="1">
                  <c:v>-1.8407754975765699E-2</c:v>
                </c:pt>
                <c:pt idx="2">
                  <c:v>-6.6687185800759204E-4</c:v>
                </c:pt>
                <c:pt idx="3">
                  <c:v>5.0983991026817579E-5</c:v>
                </c:pt>
                <c:pt idx="4">
                  <c:v>-3.9509674804984298E-3</c:v>
                </c:pt>
                <c:pt idx="5">
                  <c:v>5.0774180575105573E-3</c:v>
                </c:pt>
                <c:pt idx="6">
                  <c:v>1.2902261631961742E-2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4-428E-9557-B23935E8BF7B}"/>
            </c:ext>
          </c:extLst>
        </c:ser>
        <c:ser>
          <c:idx val="2"/>
          <c:order val="6"/>
          <c:tx>
            <c:strRef>
              <c:f>Úrvinnsla!$AF$18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Úrvinnsla!$AG$18:$AM$18</c:f>
              <c:numCache>
                <c:formatCode>0.00%</c:formatCode>
                <c:ptCount val="7"/>
                <c:pt idx="0">
                  <c:v>-1.2641204948897257E-2</c:v>
                </c:pt>
                <c:pt idx="1">
                  <c:v>-8.1322851721333696E-3</c:v>
                </c:pt>
                <c:pt idx="2">
                  <c:v>-1.2218300298669563E-2</c:v>
                </c:pt>
                <c:pt idx="3">
                  <c:v>7.1096527208094062E-3</c:v>
                </c:pt>
                <c:pt idx="4">
                  <c:v>4.3608612701008451E-3</c:v>
                </c:pt>
                <c:pt idx="5">
                  <c:v>5.1560379918588875E-2</c:v>
                </c:pt>
                <c:pt idx="6">
                  <c:v>9.325755618703177E-2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C4-428E-9557-B23935E8BF7B}"/>
            </c:ext>
          </c:extLst>
        </c:ser>
        <c:ser>
          <c:idx val="3"/>
          <c:order val="7"/>
          <c:tx>
            <c:strRef>
              <c:f>Úrvinnsla!$AF$19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Úrvinnsla!$AG$19:$AM$19</c:f>
              <c:numCache>
                <c:formatCode>0.00%</c:formatCode>
                <c:ptCount val="7"/>
                <c:pt idx="0">
                  <c:v>-8.8607594936708861E-2</c:v>
                </c:pt>
                <c:pt idx="1">
                  <c:v>-9.2783505154639179E-2</c:v>
                </c:pt>
                <c:pt idx="2">
                  <c:v>-0.11314186248912098</c:v>
                </c:pt>
                <c:pt idx="3">
                  <c:v>-0.11780336581045173</c:v>
                </c:pt>
                <c:pt idx="4">
                  <c:v>-7.130124777183601E-2</c:v>
                </c:pt>
                <c:pt idx="5">
                  <c:v>-0.11071744906997343</c:v>
                </c:pt>
                <c:pt idx="6">
                  <c:v>1.4031805425631431E-2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C4-428E-9557-B23935E8B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85968"/>
        <c:axId val="460182360"/>
      </c:barChart>
      <c:catAx>
        <c:axId val="46018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60182360"/>
        <c:crosses val="autoZero"/>
        <c:auto val="1"/>
        <c:lblAlgn val="ctr"/>
        <c:lblOffset val="100"/>
        <c:noMultiLvlLbl val="0"/>
      </c:catAx>
      <c:valAx>
        <c:axId val="46018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6018596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Úrvinnsla!$AF$16</c:f>
              <c:strCache>
                <c:ptCount val="1"/>
                <c:pt idx="0">
                  <c:v>Ísland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Úrvinnsla!$AG$16:$AM$16</c:f>
              <c:numCache>
                <c:formatCode>0.00%</c:formatCode>
                <c:ptCount val="7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  <c:pt idx="6">
                  <c:v>2.4353552101528304E-2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E-46EA-9614-875C98712051}"/>
            </c:ext>
          </c:extLst>
        </c:ser>
        <c:ser>
          <c:idx val="1"/>
          <c:order val="1"/>
          <c:tx>
            <c:strRef>
              <c:f>Úrvinnsla!$AF$17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Úrvinnsla!$AG$17:$AM$17</c:f>
              <c:numCache>
                <c:formatCode>0.00%</c:formatCode>
                <c:ptCount val="7"/>
                <c:pt idx="0">
                  <c:v>-1.2468180165203388E-2</c:v>
                </c:pt>
                <c:pt idx="1">
                  <c:v>-1.8407754975765699E-2</c:v>
                </c:pt>
                <c:pt idx="2">
                  <c:v>-6.6687185800759204E-4</c:v>
                </c:pt>
                <c:pt idx="3">
                  <c:v>5.0983991026817579E-5</c:v>
                </c:pt>
                <c:pt idx="4">
                  <c:v>-3.9509674804984298E-3</c:v>
                </c:pt>
                <c:pt idx="5">
                  <c:v>5.0774180575105573E-3</c:v>
                </c:pt>
                <c:pt idx="6">
                  <c:v>1.2902261631961742E-2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3E-46EA-9614-875C98712051}"/>
            </c:ext>
          </c:extLst>
        </c:ser>
        <c:ser>
          <c:idx val="2"/>
          <c:order val="2"/>
          <c:tx>
            <c:strRef>
              <c:f>Úrvinnsla!$AF$18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Úrvinnsla!$AG$18:$AM$18</c:f>
              <c:numCache>
                <c:formatCode>0.00%</c:formatCode>
                <c:ptCount val="7"/>
                <c:pt idx="0">
                  <c:v>-1.2641204948897257E-2</c:v>
                </c:pt>
                <c:pt idx="1">
                  <c:v>-8.1322851721333696E-3</c:v>
                </c:pt>
                <c:pt idx="2">
                  <c:v>-1.2218300298669563E-2</c:v>
                </c:pt>
                <c:pt idx="3">
                  <c:v>7.1096527208094062E-3</c:v>
                </c:pt>
                <c:pt idx="4">
                  <c:v>4.3608612701008451E-3</c:v>
                </c:pt>
                <c:pt idx="5">
                  <c:v>5.1560379918588875E-2</c:v>
                </c:pt>
                <c:pt idx="6">
                  <c:v>9.325755618703177E-2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3E-46EA-9614-875C98712051}"/>
            </c:ext>
          </c:extLst>
        </c:ser>
        <c:ser>
          <c:idx val="3"/>
          <c:order val="3"/>
          <c:tx>
            <c:strRef>
              <c:f>Úrvinnsla!$AF$19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Úrvinnsla!$AG$19:$AM$19</c:f>
              <c:numCache>
                <c:formatCode>0.00%</c:formatCode>
                <c:ptCount val="7"/>
                <c:pt idx="0">
                  <c:v>-8.8607594936708861E-2</c:v>
                </c:pt>
                <c:pt idx="1">
                  <c:v>-9.2783505154639179E-2</c:v>
                </c:pt>
                <c:pt idx="2">
                  <c:v>-0.11314186248912098</c:v>
                </c:pt>
                <c:pt idx="3">
                  <c:v>-0.11780336581045173</c:v>
                </c:pt>
                <c:pt idx="4">
                  <c:v>-7.130124777183601E-2</c:v>
                </c:pt>
                <c:pt idx="5">
                  <c:v>-0.11071744906997343</c:v>
                </c:pt>
                <c:pt idx="6">
                  <c:v>1.4031805425631431E-2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3E-46EA-9614-875C9871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85968"/>
        <c:axId val="460182360"/>
      </c:barChart>
      <c:catAx>
        <c:axId val="46018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60182360"/>
        <c:crosses val="autoZero"/>
        <c:auto val="1"/>
        <c:lblAlgn val="ctr"/>
        <c:lblOffset val="100"/>
        <c:noMultiLvlLbl val="0"/>
      </c:catAx>
      <c:valAx>
        <c:axId val="46018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6018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</xdr:colOff>
      <xdr:row>22</xdr:row>
      <xdr:rowOff>7619</xdr:rowOff>
    </xdr:from>
    <xdr:to>
      <xdr:col>37</xdr:col>
      <xdr:colOff>646027</xdr:colOff>
      <xdr:row>41</xdr:row>
      <xdr:rowOff>169094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5388DD-5E01-D5F2-3180-1C7A12E5C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5</xdr:row>
      <xdr:rowOff>17145</xdr:rowOff>
    </xdr:from>
    <xdr:to>
      <xdr:col>10</xdr:col>
      <xdr:colOff>416475</xdr:colOff>
      <xdr:row>26</xdr:row>
      <xdr:rowOff>16695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292939</xdr:colOff>
      <xdr:row>4</xdr:row>
      <xdr:rowOff>48165</xdr:rowOff>
    </xdr:from>
    <xdr:to>
      <xdr:col>46</xdr:col>
      <xdr:colOff>252203</xdr:colOff>
      <xdr:row>19</xdr:row>
      <xdr:rowOff>11742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961909-BF10-46EB-B887-C99C06787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582CD1-62B5-4F00-AD6E-C36C46F095C3}" name="Table1" displayName="Table1" ref="Q7:AC11" totalsRowShown="0" headerRowDxfId="72" dataDxfId="71" headerRowCellStyle="Normal 2">
  <autoFilter ref="Q7:AC11" xr:uid="{DD582CD1-62B5-4F00-AD6E-C36C46F095C3}"/>
  <tableColumns count="13">
    <tableColumn id="1" xr3:uid="{3DEE65CF-1B38-4724-947B-9B2E02B3CC78}" name="Vestursvæði" dataDxfId="85"/>
    <tableColumn id="2" xr3:uid="{F0FA9279-6E1D-46D3-9B59-63485C6C55D9}" name="2011" dataDxfId="84">
      <calculatedColumnFormula>C8+C14+C20+C26</calculatedColumnFormula>
    </tableColumn>
    <tableColumn id="3" xr3:uid="{913315B9-AF1C-4324-A7C0-B89846B79E64}" name="2012" dataDxfId="83">
      <calculatedColumnFormula>D8+D14+D20+D26</calculatedColumnFormula>
    </tableColumn>
    <tableColumn id="4" xr3:uid="{EBCA59B3-F537-4A6B-84A1-1AF70DCE1390}" name="2013" dataDxfId="82">
      <calculatedColumnFormula>E8+E14+E20+E26</calculatedColumnFormula>
    </tableColumn>
    <tableColumn id="5" xr3:uid="{16D7C2CA-C06F-4CDD-9199-FDB28CF07E70}" name="2014" dataDxfId="81">
      <calculatedColumnFormula>F8+F14+F20+F26</calculatedColumnFormula>
    </tableColumn>
    <tableColumn id="6" xr3:uid="{1618D55E-4F71-40DD-94D0-E2FF36C4F286}" name="2015" dataDxfId="80">
      <calculatedColumnFormula>G8+G14+G20+G26</calculatedColumnFormula>
    </tableColumn>
    <tableColumn id="7" xr3:uid="{C66B1F50-632F-4149-A18F-656A8CB6326F}" name="2016" dataDxfId="79">
      <calculatedColumnFormula>H8+H14+H20+H26</calculatedColumnFormula>
    </tableColumn>
    <tableColumn id="8" xr3:uid="{A75FB102-8709-4739-A7C5-B800018939CE}" name="2017" dataDxfId="78">
      <calculatedColumnFormula>I8+I14+I20+I26</calculatedColumnFormula>
    </tableColumn>
    <tableColumn id="9" xr3:uid="{9A1F1A48-B42A-4BB1-ABF3-496DF254FDAA}" name="2018" dataDxfId="77">
      <calculatedColumnFormula>J8+J14+J20+J26</calculatedColumnFormula>
    </tableColumn>
    <tableColumn id="10" xr3:uid="{D505A048-88E5-441D-A442-F59DCFE9A5F0}" name="2019" dataDxfId="76">
      <calculatedColumnFormula>K8+K14+K20+K26</calculatedColumnFormula>
    </tableColumn>
    <tableColumn id="11" xr3:uid="{142A9BBF-8C95-486E-A7FC-3882781BB11C}" name="2020" dataDxfId="75">
      <calculatedColumnFormula>L8+L14+L20+L26</calculatedColumnFormula>
    </tableColumn>
    <tableColumn id="12" xr3:uid="{F540EE94-0D1D-47CD-B40A-5362F7FC355E}" name="2021" dataDxfId="74">
      <calculatedColumnFormula>M8+M14+M20+M26</calculatedColumnFormula>
    </tableColumn>
    <tableColumn id="13" xr3:uid="{E215215E-A482-4280-86A0-E3C921469ECD}" name="2022" dataDxfId="73">
      <calculatedColumnFormula>N8+N14+N20+N26</calculatedColumnFormula>
    </tableColumn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3B6580-9EA3-492D-AE87-A7543E39819C}" name="Table2" displayName="Table2" ref="Q13:AC17" totalsRowShown="0" headerRowDxfId="57" dataDxfId="56" headerRowCellStyle="Normal 2">
  <autoFilter ref="Q13:AC17" xr:uid="{663B6580-9EA3-492D-AE87-A7543E39819C}"/>
  <tableColumns count="13">
    <tableColumn id="1" xr3:uid="{5C3C440C-714F-402A-9955-4671BDE26736}" name="Miðsvæði" dataDxfId="70"/>
    <tableColumn id="2" xr3:uid="{C29BC880-92EC-4B89-9908-C9208A637B35}" name="2011" dataDxfId="69">
      <calculatedColumnFormula>C32+C38+C44+C50</calculatedColumnFormula>
    </tableColumn>
    <tableColumn id="3" xr3:uid="{B19FAAAD-7FCB-4B12-A4C5-5E4ACA6BFD10}" name="2012" dataDxfId="68">
      <calculatedColumnFormula>D32+D38+D44+D50</calculatedColumnFormula>
    </tableColumn>
    <tableColumn id="4" xr3:uid="{87E7765A-AA5D-47D3-A3F3-9344183F3E1A}" name="2013" dataDxfId="67">
      <calculatedColumnFormula>E32+E38+E44+E50</calculatedColumnFormula>
    </tableColumn>
    <tableColumn id="5" xr3:uid="{1CA4FCCA-252C-4B1D-8061-1BBD77DC653B}" name="2014" dataDxfId="66">
      <calculatedColumnFormula>F32+F38+F44+F50</calculatedColumnFormula>
    </tableColumn>
    <tableColumn id="6" xr3:uid="{40E9A248-4B0C-49C7-A14B-8FF9946D8560}" name="2015" dataDxfId="65">
      <calculatedColumnFormula>G32+G38+G44+G50</calculatedColumnFormula>
    </tableColumn>
    <tableColumn id="7" xr3:uid="{F53EBD49-B2FB-47B7-8929-12A70F94A28E}" name="2016" dataDxfId="64">
      <calculatedColumnFormula>H32+H38+H44+H50</calculatedColumnFormula>
    </tableColumn>
    <tableColumn id="8" xr3:uid="{60947D7A-C12B-4993-94D5-3A1DCF0EC270}" name="2017" dataDxfId="63">
      <calculatedColumnFormula>I32+I38+I44+I50</calculatedColumnFormula>
    </tableColumn>
    <tableColumn id="9" xr3:uid="{7B0610F5-20A9-4E56-9F32-EEA6B85436F2}" name="2018" dataDxfId="62">
      <calculatedColumnFormula>J32+J38+J44+J50</calculatedColumnFormula>
    </tableColumn>
    <tableColumn id="10" xr3:uid="{873968BB-CA1F-4E0F-967A-E0C005728BA5}" name="2019" dataDxfId="61">
      <calculatedColumnFormula>K32+K38+K44+K50</calculatedColumnFormula>
    </tableColumn>
    <tableColumn id="11" xr3:uid="{3BE12D62-3B18-4345-8D39-89A5E6F1305C}" name="2020" dataDxfId="60">
      <calculatedColumnFormula>L32+L38+L44+L50</calculatedColumnFormula>
    </tableColumn>
    <tableColumn id="12" xr3:uid="{566718DE-6301-4AFB-8BA8-546C9458DA70}" name="2021" dataDxfId="59">
      <calculatedColumnFormula>M32+M38+M44+M50</calculatedColumnFormula>
    </tableColumn>
    <tableColumn id="13" xr3:uid="{7F1B2097-A4D1-43A0-B1AB-245E26DD0BBA}" name="2022" dataDxfId="58">
      <calculatedColumnFormula>N32+N38+N44+N50</calculatedColumnFormula>
    </tableColumn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1C9B3A-9EA5-4CF0-B530-1788B1DC941B}" name="Table3" displayName="Table3" ref="Q19:AC23" totalsRowShown="0" headerRowDxfId="42" dataDxfId="41" headerRowCellStyle="Normal 2">
  <autoFilter ref="Q19:AC23" xr:uid="{5D1C9B3A-9EA5-4CF0-B530-1788B1DC941B}"/>
  <tableColumns count="13">
    <tableColumn id="1" xr3:uid="{1FEE6FED-237D-4AEB-834E-F1F58D412028}" name="Austursvæði" dataDxfId="55"/>
    <tableColumn id="2" xr3:uid="{D62FB8D2-AA5B-4795-93C6-198DC307BA13}" name="2011" dataDxfId="54">
      <calculatedColumnFormula>C56+C62</calculatedColumnFormula>
    </tableColumn>
    <tableColumn id="3" xr3:uid="{165ED5E7-5026-47AB-9CCB-989F513D0EEC}" name="2012" dataDxfId="53">
      <calculatedColumnFormula>D56+D62</calculatedColumnFormula>
    </tableColumn>
    <tableColumn id="4" xr3:uid="{B1D370BF-90AA-4FF5-90CF-5310050C2600}" name="2013" dataDxfId="52">
      <calculatedColumnFormula>E56+E62</calculatedColumnFormula>
    </tableColumn>
    <tableColumn id="5" xr3:uid="{BC622C62-5ACC-4C9A-AF12-FDE23BFA543A}" name="2014" dataDxfId="51">
      <calculatedColumnFormula>F56+F62</calculatedColumnFormula>
    </tableColumn>
    <tableColumn id="6" xr3:uid="{E2DAE079-89A9-46C6-838A-DA9136256740}" name="2015" dataDxfId="50">
      <calculatedColumnFormula>G56+G62</calculatedColumnFormula>
    </tableColumn>
    <tableColumn id="7" xr3:uid="{6A6039C7-DFC3-4297-A8BE-2D8251F31124}" name="2016" dataDxfId="49">
      <calculatedColumnFormula>H56+H62</calculatedColumnFormula>
    </tableColumn>
    <tableColumn id="8" xr3:uid="{3368C1A7-D82D-4752-A88F-1A89DE6277B8}" name="2017" dataDxfId="48">
      <calculatedColumnFormula>I56+I62</calculatedColumnFormula>
    </tableColumn>
    <tableColumn id="9" xr3:uid="{BB91F7D3-1287-408D-9B71-D8CF284C3908}" name="2018" dataDxfId="47">
      <calculatedColumnFormula>J56+J62</calculatedColumnFormula>
    </tableColumn>
    <tableColumn id="10" xr3:uid="{678024CC-03F0-4422-9A69-986589E0E2BA}" name="2019" dataDxfId="46">
      <calculatedColumnFormula>K56+K62</calculatedColumnFormula>
    </tableColumn>
    <tableColumn id="11" xr3:uid="{4C13ABC3-BA3D-4C2C-BC1D-60BE648692A1}" name="2020" dataDxfId="45">
      <calculatedColumnFormula>L56+L62</calculatedColumnFormula>
    </tableColumn>
    <tableColumn id="12" xr3:uid="{F289C49D-DEEB-4845-9323-4A585387A0D7}" name="2021" dataDxfId="44">
      <calculatedColumnFormula>M56+M62</calculatedColumnFormula>
    </tableColumn>
    <tableColumn id="13" xr3:uid="{541666FE-8AA9-4803-9352-901AAFD8E9DA}" name="2022" dataDxfId="43">
      <calculatedColumnFormula>N56+N62</calculatedColumnFormula>
    </tableColumn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3772D89-D8E0-4FF1-BF08-4399B209C621}" name="Table4" displayName="Table4" ref="Q25:AC29" totalsRowShown="0" headerRowDxfId="27" dataDxfId="26" headerRowCellStyle="Normal 2" dataCellStyle="Normal 2">
  <autoFilter ref="Q25:AC29" xr:uid="{D3772D89-D8E0-4FF1-BF08-4399B209C621}"/>
  <tableColumns count="13">
    <tableColumn id="1" xr3:uid="{E38734B8-C8F9-49B3-939C-7CC1DAF13D4F}" name="Ísland" dataDxfId="40"/>
    <tableColumn id="2" xr3:uid="{04E8186D-63C6-4B53-8AC4-8797743D2CB4}" name="2011" dataDxfId="39" dataCellStyle="Normal 2"/>
    <tableColumn id="3" xr3:uid="{ED072E4A-E677-447F-9A73-19D7A8CD9CEE}" name="2012" dataDxfId="38" dataCellStyle="Normal 2"/>
    <tableColumn id="4" xr3:uid="{C07CAD0E-23B4-4F41-90FD-3C1A3457ABB2}" name="2013" dataDxfId="37" dataCellStyle="Normal 2"/>
    <tableColumn id="5" xr3:uid="{C3BC9CF7-78E8-4957-865E-73EDF02264F9}" name="2014" dataDxfId="36" dataCellStyle="Normal 2"/>
    <tableColumn id="6" xr3:uid="{185AE742-26AE-48B8-AE15-F7972416DC49}" name="2015" dataDxfId="35" dataCellStyle="Normal 2"/>
    <tableColumn id="7" xr3:uid="{BCBEBEC1-80F7-449A-B28F-3AC04F116D20}" name="2016" dataDxfId="34" dataCellStyle="Normal 2"/>
    <tableColumn id="8" xr3:uid="{2114E615-CD6B-4F38-9079-1EA9C7BB2C02}" name="2017" dataDxfId="33" dataCellStyle="Normal 2"/>
    <tableColumn id="9" xr3:uid="{7CFC4288-3B85-4008-BECE-CAD485433F6C}" name="2018" dataDxfId="32" dataCellStyle="Normal 2"/>
    <tableColumn id="10" xr3:uid="{CC3FC29C-E952-4088-AFDD-B1252839C641}" name="2019" dataDxfId="31" dataCellStyle="Normal 2"/>
    <tableColumn id="11" xr3:uid="{B80D24F0-52A6-484E-AEF5-5564537BB3D7}" name="2020" dataDxfId="30" dataCellStyle="Normal 2"/>
    <tableColumn id="12" xr3:uid="{51C1A70C-82EE-4220-AF54-B72883BC2EEE}" name="2021" dataDxfId="29" dataCellStyle="Normal 2"/>
    <tableColumn id="13" xr3:uid="{EF5469DD-C713-4E77-8520-EACE3F741DBF}" name="2022" dataDxfId="28" dataCellStyle="Normal 2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7B3F09-FCC6-415C-8CFB-EDFA8F18E9B9}" name="Table5" displayName="Table5" ref="AE8:AP12" totalsRowShown="0" headerRowDxfId="14" headerRowCellStyle="Normal 2">
  <autoFilter ref="AE8:AP12" xr:uid="{187B3F09-FCC6-415C-8CFB-EDFA8F18E9B9}"/>
  <tableColumns count="12">
    <tableColumn id="1" xr3:uid="{3062F6EB-82B3-4053-89EE-345B337235EE}" name="Column1"/>
    <tableColumn id="2" xr3:uid="{AD54F5D1-AFD4-45F9-8C5E-D7D0B7E0201D}" name="2011" dataDxfId="25"/>
    <tableColumn id="3" xr3:uid="{B04FE9B8-BB0B-4274-9F0D-DFD6735680F5}" name="2012" dataDxfId="24"/>
    <tableColumn id="4" xr3:uid="{32AFD56F-0A39-400F-B4E6-65A5E2D2C049}" name="2013" dataDxfId="23"/>
    <tableColumn id="5" xr3:uid="{BFA395F7-F600-4080-BA7B-0F9B5D637713}" name="2014" dataDxfId="22"/>
    <tableColumn id="6" xr3:uid="{3DC45DFB-8715-40EE-A4A6-A4FE12E9A19F}" name="2015" dataDxfId="21"/>
    <tableColumn id="7" xr3:uid="{8A184C4F-2158-430C-8CDF-EF9260E1EF72}" name="2016" dataDxfId="20"/>
    <tableColumn id="8" xr3:uid="{51F5195C-BF04-4DD5-B676-43D80EB31D42}" name="2017" dataDxfId="19"/>
    <tableColumn id="9" xr3:uid="{64429D62-3ED9-419F-B1E9-E4A626B33334}" name="2018" dataDxfId="18"/>
    <tableColumn id="10" xr3:uid="{E0B8298A-863E-49ED-A72E-EB13A36B753D}" name="2019" dataDxfId="17"/>
    <tableColumn id="11" xr3:uid="{C69DACB2-06AC-4341-A562-5CAD001D383E}" name="2020" dataDxfId="16"/>
    <tableColumn id="12" xr3:uid="{0FD0A60E-9E70-4F9E-9B54-68F2A1FF36B4}" name="2021" dataDxfId="15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2E82EEB-39F0-425C-853D-7DAEFE2E1083}" name="Table6" displayName="Table6" ref="AE16:AP20" totalsRowShown="0" headerRowDxfId="13" dataDxfId="0" headerRowCellStyle="Normal 2">
  <autoFilter ref="AE16:AP20" xr:uid="{12E82EEB-39F0-425C-853D-7DAEFE2E1083}"/>
  <tableColumns count="12">
    <tableColumn id="1" xr3:uid="{5C869769-BA4A-49BB-AD84-44F9D738832B}" name="Column1" dataDxfId="12"/>
    <tableColumn id="2" xr3:uid="{706B76D7-3F1A-4616-B905-AD323FD203FA}" name="2011" dataDxfId="11"/>
    <tableColumn id="3" xr3:uid="{5329289A-136E-4B0F-BD3E-B20C528FCE79}" name="2012" dataDxfId="10"/>
    <tableColumn id="4" xr3:uid="{7DC42BA8-2CF9-4A4B-BAA2-757E18F0C642}" name="2013" dataDxfId="9"/>
    <tableColumn id="5" xr3:uid="{8920D68B-01EB-4B1C-976D-45CF707D70CC}" name="2014" dataDxfId="8"/>
    <tableColumn id="6" xr3:uid="{CE8346E9-05EF-4F05-8F4E-BF18FBE0CBFC}" name="2015" dataDxfId="7"/>
    <tableColumn id="7" xr3:uid="{8E39D20F-9DD6-4796-898A-E24413B205B4}" name="2016" dataDxfId="6"/>
    <tableColumn id="8" xr3:uid="{784A6B82-7058-4955-AE10-62BACD60E8A2}" name="2017" dataDxfId="5"/>
    <tableColumn id="9" xr3:uid="{5DE1BFEE-4062-4AC9-89C9-3AD905070F19}" name="2018" dataDxfId="4"/>
    <tableColumn id="10" xr3:uid="{A5CF0274-2274-40EB-89FD-CFF68C226200}" name="2019" dataDxfId="3"/>
    <tableColumn id="11" xr3:uid="{CEF2401B-8A0A-4F67-841F-6ADE1DCC35E3}" name="2020" dataDxfId="2"/>
    <tableColumn id="12" xr3:uid="{137CE9A9-324F-4961-B614-7AF4EC45B878}" name="2021" dataDxfId="1"/>
  </tableColumns>
  <tableStyleInfo name="TableStyleMedium17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W97"/>
  <sheetViews>
    <sheetView workbookViewId="0">
      <selection activeCell="A4" sqref="A4:XFD4"/>
    </sheetView>
  </sheetViews>
  <sheetFormatPr defaultRowHeight="13.8" x14ac:dyDescent="0.25"/>
  <cols>
    <col min="2" max="2" width="9.69921875" bestFit="1" customWidth="1"/>
  </cols>
  <sheetData>
    <row r="1" spans="1:19" s="4" customFormat="1" ht="18" x14ac:dyDescent="0.35">
      <c r="A1" s="3" t="s">
        <v>0</v>
      </c>
    </row>
    <row r="2" spans="1:19" ht="18" x14ac:dyDescent="0.35">
      <c r="A2" s="2" t="s">
        <v>1</v>
      </c>
    </row>
    <row r="3" spans="1:19" ht="14.4" x14ac:dyDescent="0.3">
      <c r="A3" s="1" t="s">
        <v>2</v>
      </c>
      <c r="B3" t="s">
        <v>4</v>
      </c>
    </row>
    <row r="4" spans="1:19" ht="14.4" x14ac:dyDescent="0.3">
      <c r="A4" s="1" t="s">
        <v>3</v>
      </c>
      <c r="B4" s="5">
        <v>44907</v>
      </c>
      <c r="C4" t="s">
        <v>48</v>
      </c>
    </row>
    <row r="6" spans="1:19" ht="14.4" x14ac:dyDescent="0.3">
      <c r="B6" s="6"/>
      <c r="C6" s="6"/>
      <c r="D6" s="6"/>
      <c r="E6" s="7" t="s">
        <v>5</v>
      </c>
      <c r="F6" s="6"/>
      <c r="G6" s="6"/>
      <c r="H6" s="7"/>
      <c r="I6" s="6"/>
      <c r="J6" s="6"/>
      <c r="K6" s="7"/>
      <c r="L6" s="6"/>
      <c r="M6" s="6"/>
      <c r="N6" s="7"/>
      <c r="O6" s="6"/>
      <c r="P6" s="6"/>
      <c r="Q6" s="7"/>
      <c r="R6" s="6"/>
      <c r="S6" s="6"/>
    </row>
    <row r="7" spans="1:19" ht="14.4" x14ac:dyDescent="0.3">
      <c r="B7" s="6"/>
      <c r="C7" s="6"/>
      <c r="D7" s="6"/>
      <c r="E7" s="7" t="s">
        <v>6</v>
      </c>
      <c r="F7" s="7" t="s">
        <v>7</v>
      </c>
      <c r="G7" s="7" t="s">
        <v>8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4.4" x14ac:dyDescent="0.3">
      <c r="B8" s="7" t="s">
        <v>24</v>
      </c>
      <c r="C8" s="7" t="s">
        <v>5</v>
      </c>
      <c r="D8" s="7" t="s">
        <v>10</v>
      </c>
      <c r="E8" s="8">
        <v>23</v>
      </c>
      <c r="F8" s="8">
        <v>3412</v>
      </c>
      <c r="G8" s="8">
        <v>3389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4.4" x14ac:dyDescent="0.3">
      <c r="B9" s="6"/>
      <c r="C9" s="6"/>
      <c r="D9" s="7" t="s">
        <v>11</v>
      </c>
      <c r="E9" s="8">
        <v>-70</v>
      </c>
      <c r="F9" s="8">
        <v>3314</v>
      </c>
      <c r="G9" s="8">
        <v>3384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14.4" x14ac:dyDescent="0.3">
      <c r="B10" s="6"/>
      <c r="C10" s="6"/>
      <c r="D10" s="7" t="s">
        <v>12</v>
      </c>
      <c r="E10" s="8">
        <v>21</v>
      </c>
      <c r="F10" s="8">
        <v>3614</v>
      </c>
      <c r="G10" s="8">
        <v>3593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ht="14.4" x14ac:dyDescent="0.3">
      <c r="B11" s="6"/>
      <c r="C11" s="6"/>
      <c r="D11" s="7" t="s">
        <v>13</v>
      </c>
      <c r="E11" s="8">
        <v>-25</v>
      </c>
      <c r="F11" s="8">
        <v>3726</v>
      </c>
      <c r="G11" s="8">
        <v>3751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14.4" x14ac:dyDescent="0.3">
      <c r="B12" s="6"/>
      <c r="C12" s="6"/>
      <c r="D12" s="7" t="s">
        <v>14</v>
      </c>
      <c r="E12" s="8">
        <v>15</v>
      </c>
      <c r="F12" s="8">
        <v>3464</v>
      </c>
      <c r="G12" s="8">
        <v>3449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ht="14.4" x14ac:dyDescent="0.3">
      <c r="B13" s="6"/>
      <c r="C13" s="6"/>
      <c r="D13" s="7" t="s">
        <v>15</v>
      </c>
      <c r="E13" s="8">
        <v>113</v>
      </c>
      <c r="F13" s="8">
        <v>3668</v>
      </c>
      <c r="G13" s="8">
        <v>3555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14.4" x14ac:dyDescent="0.3">
      <c r="B14" s="6"/>
      <c r="C14" s="6"/>
      <c r="D14" s="7" t="s">
        <v>36</v>
      </c>
      <c r="E14" s="8">
        <v>217</v>
      </c>
      <c r="F14" s="8">
        <v>3893</v>
      </c>
      <c r="G14" s="8">
        <v>3676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ht="14.4" x14ac:dyDescent="0.3">
      <c r="B15" s="7" t="s">
        <v>9</v>
      </c>
      <c r="C15" s="7" t="s">
        <v>5</v>
      </c>
      <c r="D15" s="7" t="s">
        <v>10</v>
      </c>
      <c r="E15" s="8">
        <v>-23</v>
      </c>
      <c r="F15" s="8">
        <v>317</v>
      </c>
      <c r="G15" s="8">
        <v>340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14.4" x14ac:dyDescent="0.3">
      <c r="B16" s="6"/>
      <c r="C16" s="6"/>
      <c r="D16" s="7" t="s">
        <v>11</v>
      </c>
      <c r="E16" s="8">
        <v>-20</v>
      </c>
      <c r="F16" s="8">
        <v>389</v>
      </c>
      <c r="G16" s="8">
        <v>409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2:19" ht="14.4" x14ac:dyDescent="0.3">
      <c r="B17" s="6"/>
      <c r="C17" s="6"/>
      <c r="D17" s="7" t="s">
        <v>12</v>
      </c>
      <c r="E17" s="8">
        <v>-40</v>
      </c>
      <c r="F17" s="8">
        <v>379</v>
      </c>
      <c r="G17" s="8">
        <v>419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2:19" ht="14.4" x14ac:dyDescent="0.3">
      <c r="B18" s="6"/>
      <c r="C18" s="6"/>
      <c r="D18" s="7" t="s">
        <v>13</v>
      </c>
      <c r="E18" s="8">
        <v>-22</v>
      </c>
      <c r="F18" s="8">
        <v>474</v>
      </c>
      <c r="G18" s="8">
        <v>496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2:19" ht="14.4" x14ac:dyDescent="0.3">
      <c r="B19" s="6"/>
      <c r="C19" s="6"/>
      <c r="D19" s="7" t="s">
        <v>14</v>
      </c>
      <c r="E19" s="8">
        <v>21</v>
      </c>
      <c r="F19" s="8">
        <v>422</v>
      </c>
      <c r="G19" s="8">
        <v>401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2:19" ht="14.4" x14ac:dyDescent="0.3">
      <c r="B20" s="6"/>
      <c r="C20" s="6"/>
      <c r="D20" s="7" t="s">
        <v>15</v>
      </c>
      <c r="E20" s="8">
        <v>135</v>
      </c>
      <c r="F20" s="8">
        <v>675</v>
      </c>
      <c r="G20" s="8">
        <v>540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2:19" ht="14.4" x14ac:dyDescent="0.3">
      <c r="B21" s="6"/>
      <c r="C21" s="6"/>
      <c r="D21" s="7" t="s">
        <v>36</v>
      </c>
      <c r="E21" s="8">
        <v>270</v>
      </c>
      <c r="F21" s="8">
        <v>952</v>
      </c>
      <c r="G21" s="8">
        <v>682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2:19" ht="14.4" x14ac:dyDescent="0.3">
      <c r="B22" s="7" t="s">
        <v>16</v>
      </c>
      <c r="C22" s="7" t="s">
        <v>5</v>
      </c>
      <c r="D22" s="7" t="s">
        <v>10</v>
      </c>
      <c r="E22" s="8">
        <v>-7</v>
      </c>
      <c r="F22" s="8">
        <v>163</v>
      </c>
      <c r="G22" s="8">
        <v>170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2:19" ht="14.4" x14ac:dyDescent="0.3">
      <c r="B23" s="6"/>
      <c r="C23" s="6"/>
      <c r="D23" s="7" t="s">
        <v>11</v>
      </c>
      <c r="E23" s="8">
        <v>-23</v>
      </c>
      <c r="F23" s="8">
        <v>152</v>
      </c>
      <c r="G23" s="8">
        <v>175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2:19" ht="14.4" x14ac:dyDescent="0.3">
      <c r="B24" s="6"/>
      <c r="C24" s="6"/>
      <c r="D24" s="7" t="s">
        <v>12</v>
      </c>
      <c r="E24" s="8">
        <v>9</v>
      </c>
      <c r="F24" s="8">
        <v>153</v>
      </c>
      <c r="G24" s="8">
        <v>144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2:19" ht="14.4" x14ac:dyDescent="0.3">
      <c r="B25" s="6"/>
      <c r="C25" s="6"/>
      <c r="D25" s="7" t="s">
        <v>13</v>
      </c>
      <c r="E25" s="8">
        <v>-4</v>
      </c>
      <c r="F25" s="8">
        <v>177</v>
      </c>
      <c r="G25" s="8">
        <v>181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2:19" ht="14.4" x14ac:dyDescent="0.3">
      <c r="B26" s="6"/>
      <c r="C26" s="6"/>
      <c r="D26" s="7" t="s">
        <v>14</v>
      </c>
      <c r="E26" s="8">
        <v>-3</v>
      </c>
      <c r="F26" s="8">
        <v>171</v>
      </c>
      <c r="G26" s="8">
        <v>174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2:19" ht="14.4" x14ac:dyDescent="0.3">
      <c r="B27" s="6"/>
      <c r="C27" s="6"/>
      <c r="D27" s="7" t="s">
        <v>15</v>
      </c>
      <c r="E27" s="8">
        <v>-16</v>
      </c>
      <c r="F27" s="8">
        <v>128</v>
      </c>
      <c r="G27" s="8">
        <v>144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2:19" ht="14.4" x14ac:dyDescent="0.3">
      <c r="B28" s="6"/>
      <c r="C28" s="6"/>
      <c r="D28" s="7" t="s">
        <v>36</v>
      </c>
      <c r="E28" s="8">
        <v>-1</v>
      </c>
      <c r="F28" s="8">
        <v>142</v>
      </c>
      <c r="G28" s="8">
        <v>143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2:19" ht="14.4" x14ac:dyDescent="0.3">
      <c r="B29" s="7" t="s">
        <v>17</v>
      </c>
      <c r="C29" s="7" t="s">
        <v>5</v>
      </c>
      <c r="D29" s="7" t="s">
        <v>10</v>
      </c>
      <c r="E29" s="8">
        <v>-12</v>
      </c>
      <c r="F29" s="8">
        <v>66</v>
      </c>
      <c r="G29" s="8">
        <v>78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2:19" ht="14.4" x14ac:dyDescent="0.3">
      <c r="B30" s="6"/>
      <c r="C30" s="6"/>
      <c r="D30" s="7" t="s">
        <v>11</v>
      </c>
      <c r="E30" s="8">
        <v>19</v>
      </c>
      <c r="F30" s="8">
        <v>85</v>
      </c>
      <c r="G30" s="8">
        <v>66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2:19" ht="14.4" x14ac:dyDescent="0.3">
      <c r="B31" s="6"/>
      <c r="C31" s="6"/>
      <c r="D31" s="7" t="s">
        <v>12</v>
      </c>
      <c r="E31" s="8">
        <v>-33</v>
      </c>
      <c r="F31" s="8">
        <v>65</v>
      </c>
      <c r="G31" s="8">
        <v>98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2:19" ht="14.4" x14ac:dyDescent="0.3">
      <c r="B32" s="6"/>
      <c r="C32" s="6"/>
      <c r="D32" s="7" t="s">
        <v>13</v>
      </c>
      <c r="E32" s="8">
        <v>24</v>
      </c>
      <c r="F32" s="8">
        <v>84</v>
      </c>
      <c r="G32" s="8">
        <v>60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2:19" ht="14.4" x14ac:dyDescent="0.3">
      <c r="B33" s="6"/>
      <c r="C33" s="6"/>
      <c r="D33" s="7" t="s">
        <v>14</v>
      </c>
      <c r="E33" s="8">
        <v>17</v>
      </c>
      <c r="F33" s="8">
        <v>78</v>
      </c>
      <c r="G33" s="8">
        <v>61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2:19" ht="14.4" x14ac:dyDescent="0.3">
      <c r="B34" s="6"/>
      <c r="C34" s="6"/>
      <c r="D34" s="7" t="s">
        <v>15</v>
      </c>
      <c r="E34" s="8">
        <v>11</v>
      </c>
      <c r="F34" s="8">
        <v>80</v>
      </c>
      <c r="G34" s="8">
        <v>69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2:19" ht="14.4" x14ac:dyDescent="0.3">
      <c r="B35" s="6"/>
      <c r="C35" s="6"/>
      <c r="D35" s="7" t="s">
        <v>36</v>
      </c>
      <c r="E35" s="8">
        <v>27</v>
      </c>
      <c r="F35" s="8">
        <v>90</v>
      </c>
      <c r="G35" s="8">
        <v>63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2:19" ht="14.4" x14ac:dyDescent="0.3">
      <c r="B36" s="7" t="s">
        <v>18</v>
      </c>
      <c r="C36" s="7" t="s">
        <v>5</v>
      </c>
      <c r="D36" s="7" t="s">
        <v>10</v>
      </c>
      <c r="E36" s="8">
        <v>15</v>
      </c>
      <c r="F36" s="8">
        <v>37</v>
      </c>
      <c r="G36" s="8">
        <v>22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2:19" ht="14.4" x14ac:dyDescent="0.3">
      <c r="B37" s="6"/>
      <c r="C37" s="6"/>
      <c r="D37" s="7" t="s">
        <v>11</v>
      </c>
      <c r="E37" s="8">
        <v>8</v>
      </c>
      <c r="F37" s="8">
        <v>67</v>
      </c>
      <c r="G37" s="8">
        <v>59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2:19" ht="14.4" x14ac:dyDescent="0.3">
      <c r="B38" s="6"/>
      <c r="C38" s="6"/>
      <c r="D38" s="7" t="s">
        <v>12</v>
      </c>
      <c r="E38" s="8">
        <v>-8</v>
      </c>
      <c r="F38" s="8">
        <v>51</v>
      </c>
      <c r="G38" s="8">
        <v>59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2:19" ht="14.4" x14ac:dyDescent="0.3">
      <c r="B39" s="6"/>
      <c r="C39" s="6"/>
      <c r="D39" s="7" t="s">
        <v>13</v>
      </c>
      <c r="E39" s="8">
        <v>5</v>
      </c>
      <c r="F39" s="8">
        <v>52</v>
      </c>
      <c r="G39" s="8">
        <v>47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2:19" ht="14.4" x14ac:dyDescent="0.3">
      <c r="B40" s="6"/>
      <c r="C40" s="6"/>
      <c r="D40" s="7" t="s">
        <v>14</v>
      </c>
      <c r="E40" s="8">
        <v>-6</v>
      </c>
      <c r="F40" s="8">
        <v>20</v>
      </c>
      <c r="G40" s="8">
        <v>26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2:19" ht="14.4" x14ac:dyDescent="0.3">
      <c r="B41" s="6"/>
      <c r="C41" s="6"/>
      <c r="D41" s="7" t="s">
        <v>15</v>
      </c>
      <c r="E41" s="8">
        <v>-7</v>
      </c>
      <c r="F41" s="8">
        <v>52</v>
      </c>
      <c r="G41" s="8">
        <v>59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ht="14.4" x14ac:dyDescent="0.3">
      <c r="B42" s="6"/>
      <c r="C42" s="6"/>
      <c r="D42" s="7" t="s">
        <v>36</v>
      </c>
      <c r="E42" s="8">
        <v>16</v>
      </c>
      <c r="F42" s="8">
        <v>28</v>
      </c>
      <c r="G42" s="8">
        <v>12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ht="14.4" x14ac:dyDescent="0.3">
      <c r="B43" s="7" t="s">
        <v>19</v>
      </c>
      <c r="C43" s="7" t="s">
        <v>5</v>
      </c>
      <c r="D43" s="7" t="s">
        <v>10</v>
      </c>
      <c r="E43" s="8">
        <v>-1</v>
      </c>
      <c r="F43" s="8">
        <v>49</v>
      </c>
      <c r="G43" s="8">
        <v>50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ht="14.4" x14ac:dyDescent="0.3">
      <c r="B44" s="6"/>
      <c r="C44" s="6"/>
      <c r="D44" s="7" t="s">
        <v>11</v>
      </c>
      <c r="E44" s="8">
        <v>-4</v>
      </c>
      <c r="F44" s="8">
        <v>40</v>
      </c>
      <c r="G44" s="8">
        <v>44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ht="14.4" x14ac:dyDescent="0.3">
      <c r="B45" s="6"/>
      <c r="C45" s="6"/>
      <c r="D45" s="7" t="s">
        <v>12</v>
      </c>
      <c r="E45" s="8">
        <v>-10</v>
      </c>
      <c r="F45" s="8">
        <v>40</v>
      </c>
      <c r="G45" s="8">
        <v>50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ht="14.4" x14ac:dyDescent="0.3">
      <c r="B46" s="6"/>
      <c r="C46" s="6"/>
      <c r="D46" s="7" t="s">
        <v>13</v>
      </c>
      <c r="E46" s="8">
        <v>23</v>
      </c>
      <c r="F46" s="8">
        <v>77</v>
      </c>
      <c r="G46" s="8">
        <v>54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2:19" ht="14.4" x14ac:dyDescent="0.3">
      <c r="B47" s="6"/>
      <c r="C47" s="6"/>
      <c r="D47" s="7" t="s">
        <v>14</v>
      </c>
      <c r="E47" s="8">
        <v>8</v>
      </c>
      <c r="F47" s="8">
        <v>62</v>
      </c>
      <c r="G47" s="8">
        <v>54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2:19" ht="14.4" x14ac:dyDescent="0.3">
      <c r="B48" s="6"/>
      <c r="C48" s="6"/>
      <c r="D48" s="7" t="s">
        <v>15</v>
      </c>
      <c r="E48" s="8">
        <v>17</v>
      </c>
      <c r="F48" s="8">
        <v>78</v>
      </c>
      <c r="G48" s="8">
        <v>61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2:19" ht="14.4" x14ac:dyDescent="0.3">
      <c r="B49" s="6"/>
      <c r="C49" s="6"/>
      <c r="D49" s="7" t="s">
        <v>36</v>
      </c>
      <c r="E49" s="8">
        <v>71</v>
      </c>
      <c r="F49" s="8">
        <v>160</v>
      </c>
      <c r="G49" s="8">
        <v>89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2:19" ht="14.4" x14ac:dyDescent="0.3">
      <c r="B50" s="7" t="s">
        <v>20</v>
      </c>
      <c r="C50" s="7" t="s">
        <v>5</v>
      </c>
      <c r="D50" s="7" t="s">
        <v>10</v>
      </c>
      <c r="E50" s="8">
        <v>-1</v>
      </c>
      <c r="F50" s="8">
        <v>0</v>
      </c>
      <c r="G50" s="8">
        <v>1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2:19" ht="14.4" x14ac:dyDescent="0.3">
      <c r="B51" s="6"/>
      <c r="C51" s="6"/>
      <c r="D51" s="7" t="s">
        <v>11</v>
      </c>
      <c r="E51" s="8">
        <v>1</v>
      </c>
      <c r="F51" s="8">
        <v>6</v>
      </c>
      <c r="G51" s="8">
        <v>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2:19" ht="14.4" x14ac:dyDescent="0.3">
      <c r="B52" s="6"/>
      <c r="C52" s="6"/>
      <c r="D52" s="7" t="s">
        <v>12</v>
      </c>
      <c r="E52" s="8">
        <v>1</v>
      </c>
      <c r="F52" s="8">
        <v>4</v>
      </c>
      <c r="G52" s="8">
        <v>3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2:19" ht="14.4" x14ac:dyDescent="0.3">
      <c r="B53" s="6"/>
      <c r="C53" s="6"/>
      <c r="D53" s="7" t="s">
        <v>13</v>
      </c>
      <c r="E53" s="8">
        <v>4</v>
      </c>
      <c r="F53" s="8">
        <v>5</v>
      </c>
      <c r="G53" s="8">
        <v>1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2:19" ht="14.4" x14ac:dyDescent="0.3">
      <c r="B54" s="6"/>
      <c r="C54" s="6"/>
      <c r="D54" s="7" t="s">
        <v>14</v>
      </c>
      <c r="E54" s="8">
        <v>3</v>
      </c>
      <c r="F54" s="8">
        <v>4</v>
      </c>
      <c r="G54" s="8">
        <v>1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2:19" ht="14.4" x14ac:dyDescent="0.3">
      <c r="B55" s="6"/>
      <c r="C55" s="6"/>
      <c r="D55" s="7" t="s">
        <v>15</v>
      </c>
      <c r="E55" s="8">
        <v>0</v>
      </c>
      <c r="F55" s="8">
        <v>5</v>
      </c>
      <c r="G55" s="8">
        <v>5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2:19" ht="14.4" x14ac:dyDescent="0.3">
      <c r="B56" s="6"/>
      <c r="C56" s="6"/>
      <c r="D56" s="7" t="s">
        <v>36</v>
      </c>
      <c r="E56" s="8">
        <v>-2</v>
      </c>
      <c r="F56" s="8">
        <v>1</v>
      </c>
      <c r="G56" s="8">
        <v>3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2:19" ht="14.4" x14ac:dyDescent="0.3">
      <c r="B57" s="7" t="s">
        <v>21</v>
      </c>
      <c r="C57" s="7" t="s">
        <v>5</v>
      </c>
      <c r="D57" s="7" t="s">
        <v>10</v>
      </c>
      <c r="E57" s="8">
        <v>-30</v>
      </c>
      <c r="F57" s="8">
        <v>63</v>
      </c>
      <c r="G57" s="8">
        <v>93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2:19" ht="14.4" x14ac:dyDescent="0.3">
      <c r="B58" s="6"/>
      <c r="C58" s="6"/>
      <c r="D58" s="7" t="s">
        <v>11</v>
      </c>
      <c r="E58" s="8">
        <v>-11</v>
      </c>
      <c r="F58" s="8">
        <v>84</v>
      </c>
      <c r="G58" s="8">
        <v>95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2:19" ht="14.4" x14ac:dyDescent="0.3">
      <c r="B59" s="6"/>
      <c r="C59" s="6"/>
      <c r="D59" s="7" t="s">
        <v>12</v>
      </c>
      <c r="E59" s="8">
        <v>3</v>
      </c>
      <c r="F59" s="8">
        <v>91</v>
      </c>
      <c r="G59" s="8">
        <v>88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2:19" ht="14.4" x14ac:dyDescent="0.3">
      <c r="B60" s="6"/>
      <c r="C60" s="6"/>
      <c r="D60" s="7" t="s">
        <v>13</v>
      </c>
      <c r="E60" s="8">
        <v>5</v>
      </c>
      <c r="F60" s="8">
        <v>106</v>
      </c>
      <c r="G60" s="8">
        <v>101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2:19" ht="14.4" x14ac:dyDescent="0.3">
      <c r="B61" s="6"/>
      <c r="C61" s="6"/>
      <c r="D61" s="7" t="s">
        <v>14</v>
      </c>
      <c r="E61" s="8">
        <v>-3</v>
      </c>
      <c r="F61" s="8">
        <v>108</v>
      </c>
      <c r="G61" s="8">
        <v>111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2:19" ht="14.4" x14ac:dyDescent="0.3">
      <c r="B62" s="6"/>
      <c r="C62" s="6"/>
      <c r="D62" s="7" t="s">
        <v>15</v>
      </c>
      <c r="E62" s="8">
        <v>6</v>
      </c>
      <c r="F62" s="8">
        <v>138</v>
      </c>
      <c r="G62" s="8">
        <v>132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2:19" ht="14.4" x14ac:dyDescent="0.3">
      <c r="B63" s="6"/>
      <c r="C63" s="6"/>
      <c r="D63" s="7" t="s">
        <v>36</v>
      </c>
      <c r="E63" s="8">
        <v>47</v>
      </c>
      <c r="F63" s="8">
        <v>185</v>
      </c>
      <c r="G63" s="8">
        <v>138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2:19" ht="14.4" x14ac:dyDescent="0.3">
      <c r="B64" s="7" t="s">
        <v>22</v>
      </c>
      <c r="C64" s="7" t="s">
        <v>5</v>
      </c>
      <c r="D64" s="7" t="s">
        <v>10</v>
      </c>
      <c r="E64" s="8">
        <v>-5</v>
      </c>
      <c r="F64" s="8">
        <v>2</v>
      </c>
      <c r="G64" s="8">
        <v>7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2:19" ht="14.4" x14ac:dyDescent="0.3">
      <c r="B65" s="6"/>
      <c r="C65" s="6"/>
      <c r="D65" s="7" t="s">
        <v>11</v>
      </c>
      <c r="E65" s="8">
        <v>-4</v>
      </c>
      <c r="F65" s="8">
        <v>13</v>
      </c>
      <c r="G65" s="8">
        <v>17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2:19" ht="14.4" x14ac:dyDescent="0.3">
      <c r="B66" s="6"/>
      <c r="C66" s="6"/>
      <c r="D66" s="7" t="s">
        <v>12</v>
      </c>
      <c r="E66" s="8">
        <v>-8</v>
      </c>
      <c r="F66" s="8">
        <v>7</v>
      </c>
      <c r="G66" s="8">
        <v>15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2:19" ht="14.4" x14ac:dyDescent="0.3">
      <c r="B67" s="6"/>
      <c r="C67" s="6"/>
      <c r="D67" s="7" t="s">
        <v>13</v>
      </c>
      <c r="E67" s="8">
        <v>7</v>
      </c>
      <c r="F67" s="8">
        <v>19</v>
      </c>
      <c r="G67" s="8">
        <v>12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2:19" ht="14.4" x14ac:dyDescent="0.3">
      <c r="B68" s="6"/>
      <c r="C68" s="6"/>
      <c r="D68" s="7" t="s">
        <v>14</v>
      </c>
      <c r="E68" s="8">
        <v>0</v>
      </c>
      <c r="F68" s="8">
        <v>5</v>
      </c>
      <c r="G68" s="8">
        <v>5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2:19" ht="14.4" x14ac:dyDescent="0.3">
      <c r="B69" s="6"/>
      <c r="C69" s="6"/>
      <c r="D69" s="7" t="s">
        <v>15</v>
      </c>
      <c r="E69" s="8">
        <v>-4</v>
      </c>
      <c r="F69" s="8">
        <v>3</v>
      </c>
      <c r="G69" s="8">
        <v>7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2:19" ht="14.4" x14ac:dyDescent="0.3">
      <c r="B70" s="6"/>
      <c r="C70" s="6"/>
      <c r="D70" s="7" t="s">
        <v>36</v>
      </c>
      <c r="E70" s="8">
        <v>-3</v>
      </c>
      <c r="F70" s="8">
        <v>5</v>
      </c>
      <c r="G70" s="8">
        <v>8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2:19" ht="14.4" x14ac:dyDescent="0.3">
      <c r="B71" s="7" t="s">
        <v>23</v>
      </c>
      <c r="C71" s="7" t="s">
        <v>5</v>
      </c>
      <c r="D71" s="7" t="s">
        <v>10</v>
      </c>
      <c r="E71" s="8">
        <v>3</v>
      </c>
      <c r="F71" s="8">
        <v>83</v>
      </c>
      <c r="G71" s="8">
        <v>80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2:19" ht="14.4" x14ac:dyDescent="0.3">
      <c r="B72" s="6"/>
      <c r="C72" s="6"/>
      <c r="D72" s="7" t="s">
        <v>11</v>
      </c>
      <c r="E72" s="8">
        <v>5</v>
      </c>
      <c r="F72" s="8">
        <v>92</v>
      </c>
      <c r="G72" s="8">
        <v>87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2:19" ht="14.4" x14ac:dyDescent="0.3">
      <c r="B73" s="6"/>
      <c r="C73" s="6"/>
      <c r="D73" s="7" t="s">
        <v>12</v>
      </c>
      <c r="E73" s="8">
        <v>5</v>
      </c>
      <c r="F73" s="8">
        <v>119</v>
      </c>
      <c r="G73" s="8">
        <v>114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2:19" ht="14.4" x14ac:dyDescent="0.3">
      <c r="B74" s="6"/>
      <c r="C74" s="6"/>
      <c r="D74" s="7" t="s">
        <v>13</v>
      </c>
      <c r="E74" s="8">
        <v>-22</v>
      </c>
      <c r="F74" s="8">
        <v>83</v>
      </c>
      <c r="G74" s="8">
        <v>105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2:19" ht="14.4" x14ac:dyDescent="0.3">
      <c r="B75" s="6"/>
      <c r="C75" s="6"/>
      <c r="D75" s="7" t="s">
        <v>14</v>
      </c>
      <c r="E75" s="8">
        <v>-11</v>
      </c>
      <c r="F75" s="8">
        <v>77</v>
      </c>
      <c r="G75" s="8">
        <v>88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2:19" ht="14.4" x14ac:dyDescent="0.3">
      <c r="B76" s="6"/>
      <c r="C76" s="6"/>
      <c r="D76" s="7" t="s">
        <v>15</v>
      </c>
      <c r="E76" s="8">
        <v>-21</v>
      </c>
      <c r="F76" s="8">
        <v>74</v>
      </c>
      <c r="G76" s="8">
        <v>95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2:19" ht="14.4" x14ac:dyDescent="0.3">
      <c r="B77" s="6"/>
      <c r="C77" s="6"/>
      <c r="D77" s="7" t="s">
        <v>36</v>
      </c>
      <c r="E77" s="8">
        <v>-7</v>
      </c>
      <c r="F77" s="8">
        <v>80</v>
      </c>
      <c r="G77" s="8">
        <v>87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2:19" ht="14.4" x14ac:dyDescent="0.3">
      <c r="B78" s="6" t="s">
        <v>29</v>
      </c>
      <c r="C78" s="6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2:19" ht="14.4" x14ac:dyDescent="0.3">
      <c r="B79" s="6"/>
      <c r="C79" s="6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2:19" ht="14.4" x14ac:dyDescent="0.3">
      <c r="B80" s="7" t="s">
        <v>40</v>
      </c>
    </row>
    <row r="81" spans="2:23" ht="14.4" x14ac:dyDescent="0.3">
      <c r="C81" s="7" t="s">
        <v>10</v>
      </c>
      <c r="D81" s="6"/>
      <c r="E81" s="6"/>
      <c r="F81" s="7" t="s">
        <v>11</v>
      </c>
      <c r="G81" s="6"/>
      <c r="H81" s="6"/>
      <c r="I81" s="7" t="s">
        <v>12</v>
      </c>
      <c r="J81" s="6"/>
      <c r="K81" s="6"/>
      <c r="L81" s="7" t="s">
        <v>13</v>
      </c>
      <c r="M81" s="6"/>
      <c r="N81" s="6"/>
      <c r="O81" s="7" t="s">
        <v>14</v>
      </c>
      <c r="P81" s="6"/>
      <c r="Q81" s="6"/>
      <c r="R81" s="7" t="s">
        <v>15</v>
      </c>
      <c r="S81" s="6"/>
      <c r="T81" s="6"/>
      <c r="U81" s="10">
        <v>2017</v>
      </c>
    </row>
    <row r="82" spans="2:23" ht="14.4" x14ac:dyDescent="0.3">
      <c r="B82" s="6"/>
      <c r="C82" s="7" t="s">
        <v>6</v>
      </c>
      <c r="D82" s="7" t="s">
        <v>7</v>
      </c>
      <c r="E82" s="7" t="s">
        <v>8</v>
      </c>
      <c r="F82" s="7" t="s">
        <v>6</v>
      </c>
      <c r="G82" s="7" t="s">
        <v>7</v>
      </c>
      <c r="H82" s="7" t="s">
        <v>8</v>
      </c>
      <c r="I82" s="7" t="s">
        <v>6</v>
      </c>
      <c r="J82" s="7" t="s">
        <v>7</v>
      </c>
      <c r="K82" s="7" t="s">
        <v>8</v>
      </c>
      <c r="L82" s="7" t="s">
        <v>6</v>
      </c>
      <c r="M82" s="7" t="s">
        <v>7</v>
      </c>
      <c r="N82" s="7" t="s">
        <v>8</v>
      </c>
      <c r="O82" s="7" t="s">
        <v>6</v>
      </c>
      <c r="P82" s="7" t="s">
        <v>7</v>
      </c>
      <c r="Q82" s="7" t="s">
        <v>8</v>
      </c>
      <c r="R82" s="7" t="s">
        <v>6</v>
      </c>
      <c r="S82" s="7" t="s">
        <v>7</v>
      </c>
      <c r="T82" s="7" t="s">
        <v>8</v>
      </c>
      <c r="U82" s="7" t="s">
        <v>6</v>
      </c>
      <c r="V82" s="7" t="s">
        <v>7</v>
      </c>
      <c r="W82" s="7" t="s">
        <v>8</v>
      </c>
    </row>
    <row r="83" spans="2:23" ht="14.4" x14ac:dyDescent="0.3">
      <c r="B83" s="7" t="s">
        <v>24</v>
      </c>
      <c r="C83" s="8">
        <v>30</v>
      </c>
      <c r="D83" s="8">
        <v>3371</v>
      </c>
      <c r="E83" s="8">
        <v>3341</v>
      </c>
      <c r="F83" s="8">
        <v>-57</v>
      </c>
      <c r="G83" s="8">
        <v>3273</v>
      </c>
      <c r="H83" s="8">
        <v>3330</v>
      </c>
      <c r="I83" s="8">
        <v>19</v>
      </c>
      <c r="J83" s="8">
        <v>3569</v>
      </c>
      <c r="K83" s="8">
        <v>3550</v>
      </c>
      <c r="L83" s="8">
        <v>-24</v>
      </c>
      <c r="M83" s="8">
        <v>3683</v>
      </c>
      <c r="N83" s="8">
        <v>3707</v>
      </c>
      <c r="O83" s="8">
        <v>-86</v>
      </c>
      <c r="P83" s="8">
        <v>3304</v>
      </c>
      <c r="Q83" s="8">
        <v>3390</v>
      </c>
      <c r="R83" s="8">
        <v>113</v>
      </c>
      <c r="S83" s="8">
        <v>3634</v>
      </c>
      <c r="T83" s="8">
        <v>3521</v>
      </c>
      <c r="U83" s="8">
        <v>217</v>
      </c>
      <c r="V83" s="8">
        <v>3893</v>
      </c>
      <c r="W83" s="8">
        <v>3676</v>
      </c>
    </row>
    <row r="84" spans="2:23" ht="14.4" x14ac:dyDescent="0.3">
      <c r="B84" s="7" t="s">
        <v>25</v>
      </c>
      <c r="C84" s="8">
        <v>-2</v>
      </c>
      <c r="D84" s="8">
        <v>12</v>
      </c>
      <c r="E84" s="8">
        <v>14</v>
      </c>
      <c r="F84" s="8">
        <v>-2</v>
      </c>
      <c r="G84" s="8">
        <v>28</v>
      </c>
      <c r="H84" s="8">
        <v>30</v>
      </c>
      <c r="I84" s="8">
        <v>-1</v>
      </c>
      <c r="J84" s="8">
        <v>16</v>
      </c>
      <c r="K84" s="8">
        <v>17</v>
      </c>
      <c r="L84" s="8">
        <v>-8</v>
      </c>
      <c r="M84" s="8">
        <v>24</v>
      </c>
      <c r="N84" s="8">
        <v>32</v>
      </c>
      <c r="O84" s="8">
        <v>6</v>
      </c>
      <c r="P84" s="8">
        <v>15</v>
      </c>
      <c r="Q84" s="8">
        <v>9</v>
      </c>
      <c r="R84" s="8">
        <v>-16</v>
      </c>
      <c r="S84" s="8">
        <v>10</v>
      </c>
      <c r="T84" s="8">
        <v>26</v>
      </c>
      <c r="U84" s="8">
        <v>12</v>
      </c>
      <c r="V84" s="8">
        <v>31</v>
      </c>
      <c r="W84" s="8">
        <v>19</v>
      </c>
    </row>
    <row r="85" spans="2:23" ht="14.4" x14ac:dyDescent="0.3">
      <c r="B85" s="7" t="s">
        <v>26</v>
      </c>
      <c r="C85" s="8">
        <v>-6</v>
      </c>
      <c r="D85" s="8">
        <v>20</v>
      </c>
      <c r="E85" s="8">
        <v>26</v>
      </c>
      <c r="F85" s="8">
        <v>-12</v>
      </c>
      <c r="G85" s="8">
        <v>16</v>
      </c>
      <c r="H85" s="8">
        <v>28</v>
      </c>
      <c r="I85" s="8">
        <v>0</v>
      </c>
      <c r="J85" s="8">
        <v>38</v>
      </c>
      <c r="K85" s="8">
        <v>38</v>
      </c>
      <c r="L85" s="8">
        <v>15</v>
      </c>
      <c r="M85" s="8">
        <v>51</v>
      </c>
      <c r="N85" s="8">
        <v>36</v>
      </c>
      <c r="O85" s="8">
        <v>7</v>
      </c>
      <c r="P85" s="8">
        <v>48</v>
      </c>
      <c r="Q85" s="8">
        <v>41</v>
      </c>
      <c r="R85" s="8">
        <v>-17</v>
      </c>
      <c r="S85" s="8">
        <v>29</v>
      </c>
      <c r="T85" s="8">
        <v>46</v>
      </c>
      <c r="U85" s="8">
        <v>13</v>
      </c>
      <c r="V85" s="8">
        <v>34</v>
      </c>
      <c r="W85" s="8">
        <v>21</v>
      </c>
    </row>
    <row r="86" spans="2:23" ht="14.4" x14ac:dyDescent="0.3">
      <c r="B86" t="s">
        <v>27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3" ht="14.4" x14ac:dyDescent="0.3">
      <c r="B87" s="1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2:23" ht="14.4" x14ac:dyDescent="0.3">
      <c r="B88" s="27" t="s">
        <v>30</v>
      </c>
      <c r="C88" s="27"/>
      <c r="D88" s="7" t="s">
        <v>5</v>
      </c>
      <c r="E88" s="6"/>
      <c r="F88" s="6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2:23" ht="14.4" x14ac:dyDescent="0.3">
      <c r="B89" s="6"/>
      <c r="C89" s="6"/>
      <c r="D89" s="7" t="s">
        <v>6</v>
      </c>
      <c r="E89" s="7" t="s">
        <v>7</v>
      </c>
      <c r="F89" s="7" t="s">
        <v>8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2:23" ht="14.4" x14ac:dyDescent="0.3">
      <c r="B90" s="7" t="s">
        <v>5</v>
      </c>
      <c r="C90" s="7" t="s">
        <v>10</v>
      </c>
      <c r="D90" s="8">
        <v>-1404</v>
      </c>
      <c r="E90" s="8">
        <v>54976</v>
      </c>
      <c r="F90" s="8">
        <v>56380</v>
      </c>
    </row>
    <row r="91" spans="2:23" ht="14.4" x14ac:dyDescent="0.3">
      <c r="B91" s="6"/>
      <c r="C91" s="7" t="s">
        <v>11</v>
      </c>
      <c r="D91" s="8">
        <v>-319</v>
      </c>
      <c r="E91" s="8">
        <v>54850</v>
      </c>
      <c r="F91" s="8">
        <v>55169</v>
      </c>
    </row>
    <row r="92" spans="2:23" ht="14.4" x14ac:dyDescent="0.3">
      <c r="B92" s="6"/>
      <c r="C92" s="7" t="s">
        <v>12</v>
      </c>
      <c r="D92" s="8">
        <v>1598</v>
      </c>
      <c r="E92" s="8">
        <v>57732</v>
      </c>
      <c r="F92" s="8">
        <v>56134</v>
      </c>
    </row>
    <row r="93" spans="2:23" ht="14.4" x14ac:dyDescent="0.3">
      <c r="B93" s="6"/>
      <c r="C93" s="7" t="s">
        <v>13</v>
      </c>
      <c r="D93" s="8">
        <v>1113</v>
      </c>
      <c r="E93" s="8">
        <v>59881</v>
      </c>
      <c r="F93" s="8">
        <v>58768</v>
      </c>
    </row>
    <row r="94" spans="2:23" ht="14.4" x14ac:dyDescent="0.3">
      <c r="B94" s="6"/>
      <c r="C94" s="7" t="s">
        <v>14</v>
      </c>
      <c r="D94" s="8">
        <v>1451</v>
      </c>
      <c r="E94" s="8">
        <v>61529</v>
      </c>
      <c r="F94" s="8">
        <v>60078</v>
      </c>
    </row>
    <row r="95" spans="2:23" ht="14.4" x14ac:dyDescent="0.3">
      <c r="B95" s="6"/>
      <c r="C95" s="7" t="s">
        <v>15</v>
      </c>
      <c r="D95" s="8">
        <v>4069</v>
      </c>
      <c r="E95" s="8">
        <v>66224</v>
      </c>
      <c r="F95" s="8">
        <v>62155</v>
      </c>
    </row>
    <row r="96" spans="2:23" ht="14.4" x14ac:dyDescent="0.3">
      <c r="C96" s="7" t="s">
        <v>36</v>
      </c>
      <c r="D96" s="8">
        <v>8240</v>
      </c>
      <c r="E96" s="8">
        <v>68573</v>
      </c>
      <c r="F96" s="8">
        <v>60333</v>
      </c>
    </row>
    <row r="97" spans="2:2" x14ac:dyDescent="0.25">
      <c r="B97" t="s">
        <v>28</v>
      </c>
    </row>
  </sheetData>
  <mergeCells count="1">
    <mergeCell ref="B88:C8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1625-705C-4A14-BB48-77622FE2C790}">
  <dimension ref="A1:BG140"/>
  <sheetViews>
    <sheetView tabSelected="1" workbookViewId="0">
      <selection activeCell="R36" sqref="R36"/>
    </sheetView>
  </sheetViews>
  <sheetFormatPr defaultRowHeight="13.8" x14ac:dyDescent="0.25"/>
  <cols>
    <col min="1" max="1" width="3.59765625" customWidth="1"/>
    <col min="2" max="2" width="21.19921875" bestFit="1" customWidth="1"/>
    <col min="3" max="14" width="5.3984375" bestFit="1" customWidth="1"/>
    <col min="15" max="15" width="3.8984375" customWidth="1"/>
    <col min="16" max="16" width="4.5" bestFit="1" customWidth="1"/>
    <col min="17" max="17" width="22.8984375" bestFit="1" customWidth="1"/>
    <col min="18" max="29" width="6.296875" bestFit="1" customWidth="1"/>
    <col min="30" max="30" width="5.3984375" customWidth="1"/>
    <col min="31" max="31" width="14.69921875" customWidth="1"/>
  </cols>
  <sheetData>
    <row r="1" spans="1:59" ht="18" x14ac:dyDescent="0.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spans="1:59" ht="18" x14ac:dyDescent="0.35">
      <c r="A2" s="2" t="s">
        <v>1</v>
      </c>
    </row>
    <row r="3" spans="1:59" ht="14.4" x14ac:dyDescent="0.3">
      <c r="A3" s="1" t="s">
        <v>2</v>
      </c>
      <c r="B3" t="s">
        <v>4</v>
      </c>
    </row>
    <row r="4" spans="1:59" ht="14.4" x14ac:dyDescent="0.3">
      <c r="A4" s="1" t="s">
        <v>3</v>
      </c>
      <c r="B4" s="5">
        <v>44907</v>
      </c>
      <c r="C4" t="s">
        <v>48</v>
      </c>
    </row>
    <row r="6" spans="1:59" ht="14.4" x14ac:dyDescent="0.3">
      <c r="E6" s="10"/>
      <c r="F6" s="10"/>
      <c r="G6" s="28"/>
      <c r="K6" s="7"/>
      <c r="L6" s="10"/>
      <c r="M6" s="10"/>
      <c r="N6" s="10"/>
    </row>
    <row r="7" spans="1:59" ht="14.4" x14ac:dyDescent="0.3">
      <c r="B7" s="7" t="s">
        <v>16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36</v>
      </c>
      <c r="J7" s="17" t="s">
        <v>42</v>
      </c>
      <c r="K7" s="17" t="s">
        <v>43</v>
      </c>
      <c r="L7" s="17" t="s">
        <v>44</v>
      </c>
      <c r="M7" s="17" t="s">
        <v>45</v>
      </c>
      <c r="N7" s="17" t="s">
        <v>46</v>
      </c>
      <c r="P7" s="7"/>
      <c r="Q7" s="44" t="s">
        <v>31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36</v>
      </c>
      <c r="Y7" s="45" t="s">
        <v>42</v>
      </c>
      <c r="Z7" s="45" t="s">
        <v>43</v>
      </c>
      <c r="AA7" s="45" t="s">
        <v>44</v>
      </c>
      <c r="AB7" s="45" t="s">
        <v>45</v>
      </c>
      <c r="AC7" s="45" t="s">
        <v>46</v>
      </c>
      <c r="AE7" s="10" t="s">
        <v>38</v>
      </c>
    </row>
    <row r="8" spans="1:59" ht="14.4" x14ac:dyDescent="0.3">
      <c r="B8" s="10" t="s">
        <v>7</v>
      </c>
      <c r="C8" s="9">
        <v>163</v>
      </c>
      <c r="D8" s="9">
        <v>152</v>
      </c>
      <c r="E8" s="9">
        <v>153</v>
      </c>
      <c r="F8" s="9">
        <v>177</v>
      </c>
      <c r="G8" s="9">
        <v>171</v>
      </c>
      <c r="H8" s="9">
        <v>128</v>
      </c>
      <c r="I8" s="9">
        <v>142</v>
      </c>
      <c r="J8" s="9">
        <v>131</v>
      </c>
      <c r="K8" s="9">
        <v>163</v>
      </c>
      <c r="L8" s="9">
        <v>169</v>
      </c>
      <c r="M8" s="9">
        <v>133</v>
      </c>
      <c r="N8" s="8"/>
      <c r="P8" s="7"/>
      <c r="Q8" s="44" t="s">
        <v>7</v>
      </c>
      <c r="R8" s="43">
        <f>C8+C14+C20+C26</f>
        <v>3678</v>
      </c>
      <c r="S8" s="43">
        <f>D8+D14+D20+D26</f>
        <v>3618</v>
      </c>
      <c r="T8" s="43">
        <f>E8+E14+E20+E26</f>
        <v>3883</v>
      </c>
      <c r="U8" s="43">
        <f>F8+F14+F20+F26</f>
        <v>4039</v>
      </c>
      <c r="V8" s="43">
        <f>G8+G14+G20+G26</f>
        <v>3733</v>
      </c>
      <c r="W8" s="43">
        <f>H8+H14+H20+H26</f>
        <v>3928</v>
      </c>
      <c r="X8" s="43">
        <f>I8+I14+I20+I26</f>
        <v>4186</v>
      </c>
      <c r="Y8" s="43">
        <f>J8+J14+J20+J26</f>
        <v>4125</v>
      </c>
      <c r="Z8" s="43">
        <f>K8+K14+K20+K26</f>
        <v>3893</v>
      </c>
      <c r="AA8" s="43">
        <f>L8+L14+L20+L26</f>
        <v>4205</v>
      </c>
      <c r="AB8" s="43">
        <f>M8+M14+M20+M26</f>
        <v>4157</v>
      </c>
      <c r="AC8" s="43">
        <f>N8+N14+N20+N26</f>
        <v>0</v>
      </c>
      <c r="AE8" t="s">
        <v>49</v>
      </c>
      <c r="AF8" s="11" t="s">
        <v>10</v>
      </c>
      <c r="AG8" s="11" t="s">
        <v>11</v>
      </c>
      <c r="AH8" s="11" t="s">
        <v>12</v>
      </c>
      <c r="AI8" s="11" t="s">
        <v>13</v>
      </c>
      <c r="AJ8" s="11" t="s">
        <v>14</v>
      </c>
      <c r="AK8" s="11" t="s">
        <v>15</v>
      </c>
      <c r="AL8" s="11" t="s">
        <v>36</v>
      </c>
      <c r="AM8" s="11" t="s">
        <v>42</v>
      </c>
      <c r="AN8" s="11" t="s">
        <v>43</v>
      </c>
      <c r="AO8" s="11" t="s">
        <v>44</v>
      </c>
      <c r="AP8" s="11" t="s">
        <v>45</v>
      </c>
    </row>
    <row r="9" spans="1:59" ht="14.4" x14ac:dyDescent="0.3">
      <c r="B9" s="10" t="s">
        <v>8</v>
      </c>
      <c r="C9" s="9">
        <v>170</v>
      </c>
      <c r="D9" s="9">
        <v>175</v>
      </c>
      <c r="E9" s="9">
        <v>144</v>
      </c>
      <c r="F9" s="9">
        <v>181</v>
      </c>
      <c r="G9" s="9">
        <v>174</v>
      </c>
      <c r="H9" s="9">
        <v>144</v>
      </c>
      <c r="I9" s="9">
        <v>143</v>
      </c>
      <c r="J9" s="9">
        <v>107</v>
      </c>
      <c r="K9" s="9">
        <v>145</v>
      </c>
      <c r="L9" s="9">
        <v>147</v>
      </c>
      <c r="M9" s="9">
        <v>121</v>
      </c>
      <c r="N9" s="8"/>
      <c r="P9" s="7"/>
      <c r="Q9" s="44" t="s">
        <v>8</v>
      </c>
      <c r="R9" s="43">
        <f>C9+C15+C21+C27</f>
        <v>3659</v>
      </c>
      <c r="S9" s="43">
        <f>D9+D15+D21+D27</f>
        <v>3684</v>
      </c>
      <c r="T9" s="43">
        <f>E9+E15+E21+E27</f>
        <v>3894</v>
      </c>
      <c r="U9" s="43">
        <f>F9+F15+F21+F27</f>
        <v>4039</v>
      </c>
      <c r="V9" s="43">
        <f>G9+G15+G21+G27</f>
        <v>3710</v>
      </c>
      <c r="W9" s="43">
        <f>H9+H15+H21+H27</f>
        <v>3827</v>
      </c>
      <c r="X9" s="43">
        <f>I9+I15+I21+I27</f>
        <v>3930</v>
      </c>
      <c r="Y9" s="43">
        <f>J9+J15+J21+J27</f>
        <v>4031</v>
      </c>
      <c r="Z9" s="43">
        <f>K9+K15+K21+K27</f>
        <v>3849</v>
      </c>
      <c r="AA9" s="43">
        <f>L9+L15+L21+L27</f>
        <v>4102</v>
      </c>
      <c r="AB9" s="43">
        <f>M9+M15+M21+M27</f>
        <v>3842</v>
      </c>
      <c r="AC9" s="43">
        <f>N9+N15+N21+N27</f>
        <v>0</v>
      </c>
      <c r="AE9" s="8" t="s">
        <v>30</v>
      </c>
      <c r="AF9" s="8">
        <f>R28</f>
        <v>-1404</v>
      </c>
      <c r="AG9" s="42">
        <f t="shared" ref="AG9:AP9" si="0">S28</f>
        <v>-319</v>
      </c>
      <c r="AH9" s="42">
        <f t="shared" si="0"/>
        <v>1598</v>
      </c>
      <c r="AI9" s="42">
        <f t="shared" si="0"/>
        <v>1113</v>
      </c>
      <c r="AJ9" s="42">
        <f t="shared" si="0"/>
        <v>1451</v>
      </c>
      <c r="AK9" s="42">
        <f t="shared" si="0"/>
        <v>4069</v>
      </c>
      <c r="AL9" s="42">
        <f t="shared" si="0"/>
        <v>8240</v>
      </c>
      <c r="AM9" s="42">
        <f t="shared" si="0"/>
        <v>6556</v>
      </c>
      <c r="AN9" s="42">
        <f t="shared" si="0"/>
        <v>4961</v>
      </c>
      <c r="AO9" s="42">
        <f t="shared" si="0"/>
        <v>2435</v>
      </c>
      <c r="AP9" s="42">
        <f t="shared" si="0"/>
        <v>4920</v>
      </c>
    </row>
    <row r="10" spans="1:59" ht="14.4" x14ac:dyDescent="0.3">
      <c r="B10" s="10" t="s">
        <v>6</v>
      </c>
      <c r="C10" s="9">
        <f>SUM(C8-C9)</f>
        <v>-7</v>
      </c>
      <c r="D10" s="9">
        <f t="shared" ref="D10:N10" si="1">SUM(D8-D9)</f>
        <v>-23</v>
      </c>
      <c r="E10" s="9">
        <f t="shared" si="1"/>
        <v>9</v>
      </c>
      <c r="F10" s="9">
        <f t="shared" si="1"/>
        <v>-4</v>
      </c>
      <c r="G10" s="9">
        <f t="shared" si="1"/>
        <v>-3</v>
      </c>
      <c r="H10" s="9">
        <f t="shared" si="1"/>
        <v>-16</v>
      </c>
      <c r="I10" s="9">
        <f t="shared" si="1"/>
        <v>-1</v>
      </c>
      <c r="J10" s="9">
        <f t="shared" si="1"/>
        <v>24</v>
      </c>
      <c r="K10" s="9">
        <f t="shared" si="1"/>
        <v>18</v>
      </c>
      <c r="L10" s="9">
        <f t="shared" si="1"/>
        <v>22</v>
      </c>
      <c r="M10" s="9">
        <f t="shared" si="1"/>
        <v>12</v>
      </c>
      <c r="N10" s="9">
        <f t="shared" si="1"/>
        <v>0</v>
      </c>
      <c r="P10" s="7"/>
      <c r="Q10" s="44" t="s">
        <v>6</v>
      </c>
      <c r="R10" s="43">
        <f>C10+C16+C22+C28</f>
        <v>19</v>
      </c>
      <c r="S10" s="43">
        <f>D10+D16+D22+D28</f>
        <v>-66</v>
      </c>
      <c r="T10" s="43">
        <f>E10+E16+E22+E28</f>
        <v>-11</v>
      </c>
      <c r="U10" s="43">
        <f>F10+F16+F22+F28</f>
        <v>0</v>
      </c>
      <c r="V10" s="43">
        <f>G10+G16+G22+G28</f>
        <v>23</v>
      </c>
      <c r="W10" s="43">
        <f>H10+H16+H22+H28</f>
        <v>101</v>
      </c>
      <c r="X10" s="43">
        <f>I10+I16+I22+I28</f>
        <v>256</v>
      </c>
      <c r="Y10" s="43">
        <f>J10+J16+J22+J28</f>
        <v>94</v>
      </c>
      <c r="Z10" s="43">
        <f>K10+K16+K22+K28</f>
        <v>44</v>
      </c>
      <c r="AA10" s="43">
        <f>L10+L16+L22+L28</f>
        <v>103</v>
      </c>
      <c r="AB10" s="43">
        <f>M10+M16+M22+M28</f>
        <v>315</v>
      </c>
      <c r="AC10" s="43">
        <f>N10+N16+N22+N28</f>
        <v>0</v>
      </c>
      <c r="AE10" t="s">
        <v>31</v>
      </c>
      <c r="AF10" s="9">
        <f>R10</f>
        <v>19</v>
      </c>
      <c r="AG10" s="9">
        <f t="shared" ref="AG10:AP10" si="2">S10</f>
        <v>-66</v>
      </c>
      <c r="AH10" s="9">
        <f t="shared" si="2"/>
        <v>-11</v>
      </c>
      <c r="AI10" s="9">
        <f t="shared" si="2"/>
        <v>0</v>
      </c>
      <c r="AJ10" s="9">
        <f t="shared" si="2"/>
        <v>23</v>
      </c>
      <c r="AK10" s="9">
        <f t="shared" si="2"/>
        <v>101</v>
      </c>
      <c r="AL10" s="9">
        <f t="shared" si="2"/>
        <v>256</v>
      </c>
      <c r="AM10" s="9">
        <f t="shared" si="2"/>
        <v>94</v>
      </c>
      <c r="AN10" s="9">
        <f t="shared" si="2"/>
        <v>44</v>
      </c>
      <c r="AO10" s="9">
        <f t="shared" si="2"/>
        <v>103</v>
      </c>
      <c r="AP10" s="9">
        <f t="shared" si="2"/>
        <v>315</v>
      </c>
    </row>
    <row r="11" spans="1:59" ht="14.4" x14ac:dyDescent="0.3">
      <c r="B11" s="7" t="s">
        <v>1</v>
      </c>
      <c r="C11" s="33">
        <v>1025</v>
      </c>
      <c r="D11" s="33">
        <v>1031</v>
      </c>
      <c r="E11" s="33">
        <v>1012</v>
      </c>
      <c r="F11" s="33">
        <v>1026</v>
      </c>
      <c r="G11" s="33">
        <v>1032</v>
      </c>
      <c r="H11" s="33">
        <v>1035</v>
      </c>
      <c r="I11" s="33">
        <v>1015</v>
      </c>
      <c r="J11" s="33">
        <v>1016</v>
      </c>
      <c r="K11" s="33">
        <v>1042</v>
      </c>
      <c r="L11" s="33">
        <v>1077</v>
      </c>
      <c r="M11" s="33">
        <v>1097</v>
      </c>
      <c r="N11" s="33">
        <v>1119</v>
      </c>
      <c r="P11" s="7"/>
      <c r="Q11" s="44" t="s">
        <v>47</v>
      </c>
      <c r="R11" s="43">
        <f>C11+C17+C23+C29</f>
        <v>19513</v>
      </c>
      <c r="S11" s="43">
        <f>D11+D17+D23+D29</f>
        <v>19646</v>
      </c>
      <c r="T11" s="43">
        <f>E11+E17+E23+E29</f>
        <v>19752</v>
      </c>
      <c r="U11" s="43">
        <f>F11+F17+F23+F29</f>
        <v>19869</v>
      </c>
      <c r="V11" s="43">
        <f>G11+G17+G23+G29</f>
        <v>20001</v>
      </c>
      <c r="W11" s="43">
        <f>H11+H17+H23+H29</f>
        <v>20124</v>
      </c>
      <c r="X11" s="43">
        <f>I11+I17+I23+I29</f>
        <v>20306</v>
      </c>
      <c r="Y11" s="43">
        <f>J11+J17+J23+J29</f>
        <v>20658</v>
      </c>
      <c r="Z11" s="43">
        <f>K11+K17+K23+K29</f>
        <v>20829</v>
      </c>
      <c r="AA11" s="43">
        <f>L11+L17+L23+L29</f>
        <v>20955</v>
      </c>
      <c r="AB11" s="43">
        <f>M11+M17+M23+M29</f>
        <v>21128</v>
      </c>
      <c r="AC11" s="43">
        <f>N11+N17+N23+N29</f>
        <v>21579</v>
      </c>
      <c r="AE11" t="s">
        <v>33</v>
      </c>
      <c r="AF11" s="9">
        <f>R16</f>
        <v>-55</v>
      </c>
      <c r="AG11" s="9">
        <f t="shared" ref="AG11:AP11" si="3">S16</f>
        <v>-34</v>
      </c>
      <c r="AH11" s="9">
        <f t="shared" si="3"/>
        <v>-46</v>
      </c>
      <c r="AI11" s="9">
        <f t="shared" si="3"/>
        <v>10</v>
      </c>
      <c r="AJ11" s="9">
        <f t="shared" si="3"/>
        <v>29</v>
      </c>
      <c r="AK11" s="9">
        <f t="shared" si="3"/>
        <v>158</v>
      </c>
      <c r="AL11" s="9">
        <f t="shared" si="3"/>
        <v>386</v>
      </c>
      <c r="AM11" s="9">
        <f t="shared" si="3"/>
        <v>-269</v>
      </c>
      <c r="AN11" s="9">
        <f t="shared" si="3"/>
        <v>38</v>
      </c>
      <c r="AO11" s="9">
        <f t="shared" si="3"/>
        <v>-144</v>
      </c>
      <c r="AP11" s="9">
        <f t="shared" si="3"/>
        <v>49</v>
      </c>
    </row>
    <row r="12" spans="1:59" ht="14.4" x14ac:dyDescent="0.3">
      <c r="B12" s="6"/>
      <c r="C12" s="6"/>
      <c r="D12" s="17"/>
      <c r="I12" s="6"/>
      <c r="J12" s="6"/>
      <c r="K12" s="7"/>
      <c r="L12" s="8"/>
      <c r="M12" s="8"/>
      <c r="N12" s="8"/>
      <c r="P12" s="7"/>
      <c r="AE12" t="s">
        <v>35</v>
      </c>
      <c r="AF12" s="9">
        <f>R22</f>
        <v>-2</v>
      </c>
      <c r="AG12" s="9">
        <f t="shared" ref="AG12:AP12" si="4">S22</f>
        <v>1</v>
      </c>
      <c r="AH12" s="9">
        <f t="shared" si="4"/>
        <v>-3</v>
      </c>
      <c r="AI12" s="9">
        <f t="shared" si="4"/>
        <v>-15</v>
      </c>
      <c r="AJ12" s="9">
        <f t="shared" si="4"/>
        <v>-11</v>
      </c>
      <c r="AK12" s="9">
        <f t="shared" si="4"/>
        <v>-25</v>
      </c>
      <c r="AL12" s="9">
        <f t="shared" si="4"/>
        <v>-10</v>
      </c>
      <c r="AM12" s="9">
        <f t="shared" si="4"/>
        <v>20</v>
      </c>
      <c r="AN12" s="9">
        <f t="shared" si="4"/>
        <v>-21</v>
      </c>
      <c r="AO12" s="9">
        <f t="shared" si="4"/>
        <v>26</v>
      </c>
      <c r="AP12" s="9">
        <f t="shared" si="4"/>
        <v>-3</v>
      </c>
    </row>
    <row r="13" spans="1:59" ht="14.4" x14ac:dyDescent="0.3">
      <c r="B13" s="7" t="s">
        <v>17</v>
      </c>
      <c r="C13" s="17" t="s">
        <v>10</v>
      </c>
      <c r="D13" s="17" t="s">
        <v>11</v>
      </c>
      <c r="E13" s="17" t="s">
        <v>12</v>
      </c>
      <c r="F13" s="17" t="s">
        <v>13</v>
      </c>
      <c r="G13" s="17" t="s">
        <v>14</v>
      </c>
      <c r="H13" s="17" t="s">
        <v>15</v>
      </c>
      <c r="I13" s="17" t="s">
        <v>36</v>
      </c>
      <c r="J13" s="17" t="s">
        <v>42</v>
      </c>
      <c r="K13" s="17" t="s">
        <v>43</v>
      </c>
      <c r="L13" s="17" t="s">
        <v>44</v>
      </c>
      <c r="M13" s="17" t="s">
        <v>45</v>
      </c>
      <c r="N13" s="17" t="s">
        <v>46</v>
      </c>
      <c r="P13" s="7"/>
      <c r="Q13" s="44" t="s">
        <v>33</v>
      </c>
      <c r="R13" s="46" t="s">
        <v>10</v>
      </c>
      <c r="S13" s="46" t="s">
        <v>11</v>
      </c>
      <c r="T13" s="46" t="s">
        <v>12</v>
      </c>
      <c r="U13" s="46" t="s">
        <v>13</v>
      </c>
      <c r="V13" s="46" t="s">
        <v>14</v>
      </c>
      <c r="W13" s="46" t="s">
        <v>15</v>
      </c>
      <c r="X13" s="46" t="s">
        <v>36</v>
      </c>
      <c r="Y13" s="46" t="s">
        <v>42</v>
      </c>
      <c r="Z13" s="46" t="s">
        <v>43</v>
      </c>
      <c r="AA13" s="46" t="s">
        <v>44</v>
      </c>
      <c r="AB13" s="46" t="s">
        <v>45</v>
      </c>
      <c r="AC13" s="46" t="s">
        <v>46</v>
      </c>
      <c r="AE13" s="8"/>
      <c r="AF13" s="8"/>
      <c r="AG13" s="8"/>
      <c r="AH13" s="8"/>
      <c r="AI13" s="8"/>
      <c r="AJ13" s="8"/>
      <c r="AK13" s="8"/>
      <c r="AL13" s="8"/>
      <c r="AM13" s="8"/>
    </row>
    <row r="14" spans="1:59" ht="14.4" x14ac:dyDescent="0.3">
      <c r="B14" s="10" t="s">
        <v>7</v>
      </c>
      <c r="C14" s="9">
        <v>66</v>
      </c>
      <c r="D14" s="9">
        <v>85</v>
      </c>
      <c r="E14" s="9">
        <v>65</v>
      </c>
      <c r="F14" s="9">
        <v>84</v>
      </c>
      <c r="G14" s="9">
        <v>78</v>
      </c>
      <c r="H14" s="9">
        <v>80</v>
      </c>
      <c r="I14" s="9">
        <v>90</v>
      </c>
      <c r="J14" s="9">
        <v>97</v>
      </c>
      <c r="K14" s="9">
        <v>83</v>
      </c>
      <c r="L14" s="9">
        <v>64</v>
      </c>
      <c r="M14" s="9">
        <v>72</v>
      </c>
      <c r="N14" s="8"/>
      <c r="P14" s="7"/>
      <c r="Q14" s="44" t="s">
        <v>7</v>
      </c>
      <c r="R14" s="43">
        <f>C32+C38+C44+C50</f>
        <v>429</v>
      </c>
      <c r="S14" s="43">
        <f>D32+D38+D44+D50</f>
        <v>519</v>
      </c>
      <c r="T14" s="43">
        <f>E32+E38+E44+E50</f>
        <v>514</v>
      </c>
      <c r="U14" s="43">
        <f>F32+F38+F44+F50</f>
        <v>662</v>
      </c>
      <c r="V14" s="43">
        <f>G32+G38+G44+G50</f>
        <v>596</v>
      </c>
      <c r="W14" s="43">
        <f>H32+H38+H44+H50</f>
        <v>896</v>
      </c>
      <c r="X14" s="43">
        <f>I32+I38+I44+I50</f>
        <v>1298</v>
      </c>
      <c r="Y14" s="43">
        <f>J32+J38+J44+J50</f>
        <v>850</v>
      </c>
      <c r="Z14" s="43">
        <f>K32+K38+K44+K50</f>
        <v>871</v>
      </c>
      <c r="AA14" s="43">
        <f>L32+L38+L44+L50</f>
        <v>672</v>
      </c>
      <c r="AB14" s="43">
        <f>M32+M38+M44+M50</f>
        <v>805</v>
      </c>
      <c r="AC14" s="43">
        <f>N32+N38+N44+N50</f>
        <v>0</v>
      </c>
      <c r="AL14" s="8"/>
      <c r="AM14" s="8"/>
    </row>
    <row r="15" spans="1:59" ht="14.4" x14ac:dyDescent="0.3">
      <c r="B15" s="10" t="s">
        <v>8</v>
      </c>
      <c r="C15" s="9">
        <v>78</v>
      </c>
      <c r="D15" s="9">
        <v>66</v>
      </c>
      <c r="E15" s="9">
        <v>98</v>
      </c>
      <c r="F15" s="9">
        <v>60</v>
      </c>
      <c r="G15" s="9">
        <v>61</v>
      </c>
      <c r="H15" s="9">
        <v>69</v>
      </c>
      <c r="I15" s="9">
        <v>63</v>
      </c>
      <c r="J15" s="9">
        <v>96</v>
      </c>
      <c r="K15" s="9">
        <v>95</v>
      </c>
      <c r="L15" s="9">
        <v>110</v>
      </c>
      <c r="M15" s="9">
        <v>70</v>
      </c>
      <c r="N15" s="8"/>
      <c r="P15" s="7"/>
      <c r="Q15" s="44" t="s">
        <v>8</v>
      </c>
      <c r="R15" s="43">
        <f>C33+C39+C45+C51</f>
        <v>484</v>
      </c>
      <c r="S15" s="43">
        <f>D33+D39+D45+D51</f>
        <v>553</v>
      </c>
      <c r="T15" s="43">
        <f>E33+E39+E45+E51</f>
        <v>560</v>
      </c>
      <c r="U15" s="43">
        <f>F33+F39+F45+F51</f>
        <v>652</v>
      </c>
      <c r="V15" s="43">
        <f>G33+G39+G45+G51</f>
        <v>567</v>
      </c>
      <c r="W15" s="43">
        <f>H33+H39+H45+H51</f>
        <v>738</v>
      </c>
      <c r="X15" s="43">
        <f>I33+I39+I45+I51</f>
        <v>912</v>
      </c>
      <c r="Y15" s="43">
        <f>J33+J39+J45+J51</f>
        <v>1119</v>
      </c>
      <c r="Z15" s="43">
        <f>K33+K39+K45+K51</f>
        <v>833</v>
      </c>
      <c r="AA15" s="43">
        <f>L33+L39+L45+L51</f>
        <v>816</v>
      </c>
      <c r="AB15" s="43">
        <f>M33+M39+M45+M51</f>
        <v>756</v>
      </c>
      <c r="AC15" s="43">
        <f>N33+N39+N45+N51</f>
        <v>0</v>
      </c>
      <c r="AE15" s="10" t="s">
        <v>39</v>
      </c>
      <c r="AM15" s="8"/>
    </row>
    <row r="16" spans="1:59" ht="14.4" x14ac:dyDescent="0.3">
      <c r="B16" s="10" t="s">
        <v>6</v>
      </c>
      <c r="C16" s="9">
        <f t="shared" ref="C16:G16" si="5">SUM(C14-C15)</f>
        <v>-12</v>
      </c>
      <c r="D16" s="9">
        <f t="shared" ref="D16" si="6">SUM(D14-D15)</f>
        <v>19</v>
      </c>
      <c r="E16" s="9">
        <f t="shared" ref="E16" si="7">SUM(E14-E15)</f>
        <v>-33</v>
      </c>
      <c r="F16" s="9">
        <f t="shared" ref="F16" si="8">SUM(F14-F15)</f>
        <v>24</v>
      </c>
      <c r="G16" s="9">
        <f t="shared" ref="G16" si="9">SUM(G14-G15)</f>
        <v>17</v>
      </c>
      <c r="H16" s="9">
        <f t="shared" ref="H16" si="10">SUM(H14-H15)</f>
        <v>11</v>
      </c>
      <c r="I16" s="9">
        <f t="shared" ref="I16" si="11">SUM(I14-I15)</f>
        <v>27</v>
      </c>
      <c r="J16" s="9">
        <f t="shared" ref="J16" si="12">SUM(J14-J15)</f>
        <v>1</v>
      </c>
      <c r="K16" s="9">
        <f t="shared" ref="K16" si="13">SUM(K14-K15)</f>
        <v>-12</v>
      </c>
      <c r="L16" s="9">
        <f t="shared" ref="L16" si="14">SUM(L14-L15)</f>
        <v>-46</v>
      </c>
      <c r="M16" s="9">
        <f t="shared" ref="M16" si="15">SUM(M14-M15)</f>
        <v>2</v>
      </c>
      <c r="N16" s="9">
        <f t="shared" ref="N16" si="16">SUM(N14-N15)</f>
        <v>0</v>
      </c>
      <c r="P16" s="7"/>
      <c r="Q16" s="44" t="s">
        <v>6</v>
      </c>
      <c r="R16" s="43">
        <f>C34+C40+C46+C52</f>
        <v>-55</v>
      </c>
      <c r="S16" s="43">
        <f>D34+D40+D46+D52</f>
        <v>-34</v>
      </c>
      <c r="T16" s="43">
        <f>E34+E40+E46+E52</f>
        <v>-46</v>
      </c>
      <c r="U16" s="43">
        <f>F34+F40+F46+F52</f>
        <v>10</v>
      </c>
      <c r="V16" s="43">
        <f>G34+G40+G46+G52</f>
        <v>29</v>
      </c>
      <c r="W16" s="43">
        <f>H34+H40+H46+H52</f>
        <v>158</v>
      </c>
      <c r="X16" s="43">
        <f>I34+I40+I46+I52</f>
        <v>386</v>
      </c>
      <c r="Y16" s="43">
        <f>J34+J40+J46+J52</f>
        <v>-269</v>
      </c>
      <c r="Z16" s="43">
        <f>K34+K40+K46+K52</f>
        <v>38</v>
      </c>
      <c r="AA16" s="43">
        <f>L34+L40+L46+L52</f>
        <v>-144</v>
      </c>
      <c r="AB16" s="43">
        <f>M34+M40+M46+M52</f>
        <v>49</v>
      </c>
      <c r="AC16" s="43">
        <f>N34+N40+N46+N52</f>
        <v>0</v>
      </c>
      <c r="AE16" t="s">
        <v>49</v>
      </c>
      <c r="AF16" s="11" t="s">
        <v>10</v>
      </c>
      <c r="AG16" s="11" t="s">
        <v>11</v>
      </c>
      <c r="AH16" s="11" t="s">
        <v>12</v>
      </c>
      <c r="AI16" s="11" t="s">
        <v>13</v>
      </c>
      <c r="AJ16" s="11" t="s">
        <v>14</v>
      </c>
      <c r="AK16" s="11" t="s">
        <v>15</v>
      </c>
      <c r="AL16" s="11" t="s">
        <v>36</v>
      </c>
      <c r="AM16" s="11" t="s">
        <v>42</v>
      </c>
      <c r="AN16" s="11" t="s">
        <v>43</v>
      </c>
      <c r="AO16" s="11" t="s">
        <v>44</v>
      </c>
      <c r="AP16" s="11" t="s">
        <v>45</v>
      </c>
    </row>
    <row r="17" spans="2:42" ht="14.4" x14ac:dyDescent="0.3">
      <c r="B17" s="7" t="s">
        <v>1</v>
      </c>
      <c r="C17" s="34">
        <v>400</v>
      </c>
      <c r="D17" s="34">
        <v>390</v>
      </c>
      <c r="E17" s="34">
        <v>414</v>
      </c>
      <c r="F17" s="34">
        <v>387</v>
      </c>
      <c r="G17" s="34">
        <v>414</v>
      </c>
      <c r="H17" s="34">
        <v>438</v>
      </c>
      <c r="I17" s="34">
        <v>451</v>
      </c>
      <c r="J17" s="34">
        <v>483</v>
      </c>
      <c r="K17" s="34">
        <v>491</v>
      </c>
      <c r="L17" s="34">
        <v>483</v>
      </c>
      <c r="M17" s="34">
        <v>441</v>
      </c>
      <c r="N17" s="34">
        <v>449</v>
      </c>
      <c r="P17" s="7"/>
      <c r="Q17" s="47" t="s">
        <v>47</v>
      </c>
      <c r="R17" s="43">
        <f>C35+C41+C47+C53</f>
        <v>4292</v>
      </c>
      <c r="S17" s="43">
        <f>D35+D41+D47+D53</f>
        <v>4239</v>
      </c>
      <c r="T17" s="43">
        <f>E35+E41+E47+E53</f>
        <v>4211</v>
      </c>
      <c r="U17" s="43">
        <f>F35+F41+F47+F53</f>
        <v>4165</v>
      </c>
      <c r="V17" s="43">
        <f>G35+G41+G47+G53</f>
        <v>4180</v>
      </c>
      <c r="W17" s="43">
        <f>H35+H41+H47+H53</f>
        <v>4211</v>
      </c>
      <c r="X17" s="43">
        <f>I35+I41+I47+I53</f>
        <v>4362</v>
      </c>
      <c r="Y17" s="43">
        <f>J35+J41+J47+J53</f>
        <v>4747</v>
      </c>
      <c r="Z17" s="43">
        <f>K35+K41+K47+K53</f>
        <v>4493</v>
      </c>
      <c r="AA17" s="43">
        <f>L35+L41+L47+L53</f>
        <v>4538</v>
      </c>
      <c r="AB17" s="43">
        <f>M35+M41+M47+M53</f>
        <v>4409</v>
      </c>
      <c r="AC17" s="43">
        <f>N35+N41+N47+N53</f>
        <v>4452</v>
      </c>
      <c r="AE17" s="50" t="s">
        <v>30</v>
      </c>
      <c r="AF17" s="51">
        <f>AF9/R29</f>
        <v>-4.4088277040181881E-3</v>
      </c>
      <c r="AG17" s="51">
        <f t="shared" ref="AG17:AP17" si="17">AG9/S29</f>
        <v>-9.9820073535163882E-4</v>
      </c>
      <c r="AH17" s="51">
        <f t="shared" si="17"/>
        <v>4.9649378450678404E-3</v>
      </c>
      <c r="AI17" s="51">
        <f t="shared" si="17"/>
        <v>3.4175594388201592E-3</v>
      </c>
      <c r="AJ17" s="51">
        <f t="shared" si="17"/>
        <v>4.408994226678821E-3</v>
      </c>
      <c r="AK17" s="51">
        <f t="shared" si="17"/>
        <v>1.2236526739021258E-2</v>
      </c>
      <c r="AL17" s="51">
        <f t="shared" si="17"/>
        <v>2.4353552101528304E-2</v>
      </c>
      <c r="AM17" s="51">
        <f t="shared" si="17"/>
        <v>1.8814751040321424E-2</v>
      </c>
      <c r="AN17" s="51">
        <f t="shared" si="17"/>
        <v>1.3896708880616037E-2</v>
      </c>
      <c r="AO17" s="51">
        <f t="shared" si="17"/>
        <v>6.6870987054216307E-3</v>
      </c>
      <c r="AP17" s="51">
        <f t="shared" si="17"/>
        <v>1.3340853380767478E-2</v>
      </c>
    </row>
    <row r="18" spans="2:42" ht="14.4" x14ac:dyDescent="0.3">
      <c r="B18" s="6"/>
      <c r="C18" s="6"/>
      <c r="D18" s="17"/>
      <c r="E18" s="8"/>
      <c r="F18" s="8"/>
      <c r="G18" s="9"/>
      <c r="I18" s="6"/>
      <c r="J18" s="6"/>
      <c r="K18" s="7"/>
      <c r="L18" s="8"/>
      <c r="M18" s="8"/>
      <c r="N18" s="8"/>
      <c r="P18" s="7"/>
      <c r="AE18" s="52" t="s">
        <v>31</v>
      </c>
      <c r="AF18" s="53">
        <f>AF10/R11</f>
        <v>9.7370983446932818E-4</v>
      </c>
      <c r="AG18" s="53">
        <f t="shared" ref="AG18:AP18" si="18">AG10/S11</f>
        <v>-3.3594624860022394E-3</v>
      </c>
      <c r="AH18" s="53">
        <f t="shared" si="18"/>
        <v>-5.5690562980963956E-4</v>
      </c>
      <c r="AI18" s="53">
        <f t="shared" si="18"/>
        <v>0</v>
      </c>
      <c r="AJ18" s="53">
        <f t="shared" si="18"/>
        <v>1.1499425028748563E-3</v>
      </c>
      <c r="AK18" s="53">
        <f t="shared" si="18"/>
        <v>5.0188829258596699E-3</v>
      </c>
      <c r="AL18" s="53">
        <f t="shared" si="18"/>
        <v>1.2607111198660495E-2</v>
      </c>
      <c r="AM18" s="53">
        <f t="shared" si="18"/>
        <v>4.5502952851195662E-3</v>
      </c>
      <c r="AN18" s="53">
        <f t="shared" si="18"/>
        <v>2.1124393873925775E-3</v>
      </c>
      <c r="AO18" s="53">
        <f t="shared" si="18"/>
        <v>4.9152946790742063E-3</v>
      </c>
      <c r="AP18" s="53">
        <f t="shared" si="18"/>
        <v>1.4909125331313897E-2</v>
      </c>
    </row>
    <row r="19" spans="2:42" ht="14.4" x14ac:dyDescent="0.3">
      <c r="B19" s="7" t="s">
        <v>18</v>
      </c>
      <c r="C19" s="17" t="s">
        <v>10</v>
      </c>
      <c r="D19" s="17" t="s">
        <v>11</v>
      </c>
      <c r="E19" s="17" t="s">
        <v>12</v>
      </c>
      <c r="F19" s="17" t="s">
        <v>13</v>
      </c>
      <c r="G19" s="17" t="s">
        <v>14</v>
      </c>
      <c r="H19" s="17" t="s">
        <v>15</v>
      </c>
      <c r="I19" s="17" t="s">
        <v>36</v>
      </c>
      <c r="J19" s="17" t="s">
        <v>42</v>
      </c>
      <c r="K19" s="17" t="s">
        <v>43</v>
      </c>
      <c r="L19" s="17" t="s">
        <v>44</v>
      </c>
      <c r="M19" s="17" t="s">
        <v>45</v>
      </c>
      <c r="N19" s="17" t="s">
        <v>46</v>
      </c>
      <c r="P19" s="7"/>
      <c r="Q19" s="44" t="s">
        <v>35</v>
      </c>
      <c r="R19" s="46" t="s">
        <v>10</v>
      </c>
      <c r="S19" s="46" t="s">
        <v>11</v>
      </c>
      <c r="T19" s="46" t="s">
        <v>12</v>
      </c>
      <c r="U19" s="46" t="s">
        <v>13</v>
      </c>
      <c r="V19" s="46" t="s">
        <v>14</v>
      </c>
      <c r="W19" s="46" t="s">
        <v>15</v>
      </c>
      <c r="X19" s="46" t="s">
        <v>36</v>
      </c>
      <c r="Y19" s="46" t="s">
        <v>42</v>
      </c>
      <c r="Z19" s="46" t="s">
        <v>43</v>
      </c>
      <c r="AA19" s="46" t="s">
        <v>44</v>
      </c>
      <c r="AB19" s="46" t="s">
        <v>45</v>
      </c>
      <c r="AC19" s="46" t="s">
        <v>46</v>
      </c>
      <c r="AE19" s="52" t="s">
        <v>33</v>
      </c>
      <c r="AF19" s="53">
        <f>AF11/R17</f>
        <v>-1.2814538676607642E-2</v>
      </c>
      <c r="AG19" s="53">
        <f t="shared" ref="AG19:AP19" si="19">AG11/S17</f>
        <v>-8.0207596131163014E-3</v>
      </c>
      <c r="AH19" s="53">
        <f t="shared" si="19"/>
        <v>-1.0923771075753978E-2</v>
      </c>
      <c r="AI19" s="53">
        <f t="shared" si="19"/>
        <v>2.4009603841536613E-3</v>
      </c>
      <c r="AJ19" s="53">
        <f t="shared" si="19"/>
        <v>6.9377990430622011E-3</v>
      </c>
      <c r="AK19" s="53">
        <f t="shared" si="19"/>
        <v>3.7520778912372356E-2</v>
      </c>
      <c r="AL19" s="53">
        <f t="shared" si="19"/>
        <v>8.8491517652453E-2</v>
      </c>
      <c r="AM19" s="53">
        <f t="shared" si="19"/>
        <v>-5.6667368864546028E-2</v>
      </c>
      <c r="AN19" s="53">
        <f t="shared" si="19"/>
        <v>8.4576007122190069E-3</v>
      </c>
      <c r="AO19" s="53">
        <f t="shared" si="19"/>
        <v>-3.1732040546496254E-2</v>
      </c>
      <c r="AP19" s="53">
        <f t="shared" si="19"/>
        <v>1.1113631208890905E-2</v>
      </c>
    </row>
    <row r="20" spans="2:42" ht="14.4" x14ac:dyDescent="0.3">
      <c r="B20" s="10" t="s">
        <v>7</v>
      </c>
      <c r="C20" s="9">
        <v>37</v>
      </c>
      <c r="D20" s="9">
        <v>67</v>
      </c>
      <c r="E20" s="9">
        <v>51</v>
      </c>
      <c r="F20" s="9">
        <v>52</v>
      </c>
      <c r="G20" s="9">
        <v>20</v>
      </c>
      <c r="H20" s="9">
        <v>52</v>
      </c>
      <c r="I20" s="9">
        <v>28</v>
      </c>
      <c r="J20" s="9">
        <v>62</v>
      </c>
      <c r="K20" s="9">
        <v>18</v>
      </c>
      <c r="L20" s="9">
        <v>56</v>
      </c>
      <c r="M20" s="9">
        <v>39</v>
      </c>
      <c r="N20" s="8"/>
      <c r="P20" s="7"/>
      <c r="Q20" s="44" t="s">
        <v>7</v>
      </c>
      <c r="R20" s="43">
        <f>C56+C62</f>
        <v>85</v>
      </c>
      <c r="S20" s="43">
        <f t="shared" ref="S20:AC20" si="20">D56+D62</f>
        <v>105</v>
      </c>
      <c r="T20" s="43">
        <f t="shared" si="20"/>
        <v>126</v>
      </c>
      <c r="U20" s="43">
        <f t="shared" si="20"/>
        <v>102</v>
      </c>
      <c r="V20" s="43">
        <f t="shared" si="20"/>
        <v>82</v>
      </c>
      <c r="W20" s="43">
        <f t="shared" si="20"/>
        <v>77</v>
      </c>
      <c r="X20" s="43">
        <f t="shared" si="20"/>
        <v>85</v>
      </c>
      <c r="Y20" s="43">
        <f t="shared" si="20"/>
        <v>101</v>
      </c>
      <c r="Z20" s="43">
        <f t="shared" si="20"/>
        <v>86</v>
      </c>
      <c r="AA20" s="43">
        <f t="shared" si="20"/>
        <v>98</v>
      </c>
      <c r="AB20" s="43">
        <f t="shared" si="20"/>
        <v>97</v>
      </c>
      <c r="AC20" s="43">
        <f t="shared" si="20"/>
        <v>0</v>
      </c>
      <c r="AE20" s="52" t="s">
        <v>35</v>
      </c>
      <c r="AF20" s="53">
        <f>AF12/R23</f>
        <v>-3.2733224222585926E-3</v>
      </c>
      <c r="AG20" s="53">
        <f t="shared" ref="AG20:AP20" si="21">AG12/S23</f>
        <v>1.6286644951140066E-3</v>
      </c>
      <c r="AH20" s="53">
        <f t="shared" si="21"/>
        <v>-4.830917874396135E-3</v>
      </c>
      <c r="AI20" s="53">
        <f t="shared" si="21"/>
        <v>-2.4154589371980676E-2</v>
      </c>
      <c r="AJ20" s="53">
        <f t="shared" si="21"/>
        <v>-1.8003273322422259E-2</v>
      </c>
      <c r="AK20" s="53">
        <f t="shared" si="21"/>
        <v>-4.1390728476821195E-2</v>
      </c>
      <c r="AL20" s="53">
        <f t="shared" si="21"/>
        <v>-1.7271157167530225E-2</v>
      </c>
      <c r="AM20" s="53">
        <f t="shared" si="21"/>
        <v>3.4904013961605584E-2</v>
      </c>
      <c r="AN20" s="53">
        <f t="shared" si="21"/>
        <v>-3.5294117647058823E-2</v>
      </c>
      <c r="AO20" s="53">
        <f t="shared" si="21"/>
        <v>4.5217391304347827E-2</v>
      </c>
      <c r="AP20" s="53">
        <f t="shared" si="21"/>
        <v>-5.016722408026756E-3</v>
      </c>
    </row>
    <row r="21" spans="2:42" ht="14.4" x14ac:dyDescent="0.3">
      <c r="B21" s="10" t="s">
        <v>8</v>
      </c>
      <c r="C21" s="9">
        <v>22</v>
      </c>
      <c r="D21" s="9">
        <v>59</v>
      </c>
      <c r="E21" s="9">
        <v>59</v>
      </c>
      <c r="F21" s="9">
        <v>47</v>
      </c>
      <c r="G21" s="9">
        <v>26</v>
      </c>
      <c r="H21" s="9">
        <v>59</v>
      </c>
      <c r="I21" s="9">
        <v>12</v>
      </c>
      <c r="J21" s="9">
        <v>64</v>
      </c>
      <c r="K21" s="9">
        <v>23</v>
      </c>
      <c r="L21" s="9">
        <v>51</v>
      </c>
      <c r="M21" s="9">
        <v>48</v>
      </c>
      <c r="N21" s="8"/>
      <c r="P21" s="7"/>
      <c r="Q21" s="44" t="s">
        <v>8</v>
      </c>
      <c r="R21" s="43">
        <f>C57+C63</f>
        <v>87</v>
      </c>
      <c r="S21" s="43">
        <f t="shared" ref="S21:AC21" si="22">D57+D63</f>
        <v>104</v>
      </c>
      <c r="T21" s="43">
        <f t="shared" si="22"/>
        <v>129</v>
      </c>
      <c r="U21" s="43">
        <f t="shared" si="22"/>
        <v>117</v>
      </c>
      <c r="V21" s="43">
        <f t="shared" si="22"/>
        <v>93</v>
      </c>
      <c r="W21" s="43">
        <f t="shared" si="22"/>
        <v>102</v>
      </c>
      <c r="X21" s="43">
        <f t="shared" si="22"/>
        <v>95</v>
      </c>
      <c r="Y21" s="43">
        <f t="shared" si="22"/>
        <v>81</v>
      </c>
      <c r="Z21" s="43">
        <f t="shared" si="22"/>
        <v>107</v>
      </c>
      <c r="AA21" s="43">
        <f t="shared" si="22"/>
        <v>72</v>
      </c>
      <c r="AB21" s="43">
        <f t="shared" si="22"/>
        <v>100</v>
      </c>
      <c r="AC21" s="43">
        <f t="shared" si="22"/>
        <v>0</v>
      </c>
      <c r="AE21" s="11"/>
      <c r="AF21" s="8"/>
      <c r="AG21" s="8"/>
      <c r="AH21" s="8"/>
      <c r="AI21" s="8"/>
      <c r="AJ21" s="8"/>
      <c r="AK21" s="8"/>
      <c r="AL21" s="8"/>
      <c r="AM21" s="8"/>
    </row>
    <row r="22" spans="2:42" ht="14.4" x14ac:dyDescent="0.3">
      <c r="B22" s="10" t="s">
        <v>6</v>
      </c>
      <c r="C22" s="9">
        <f>SUM(C20-C21)</f>
        <v>15</v>
      </c>
      <c r="D22" s="9">
        <f t="shared" ref="D22:N22" si="23">SUM(D20-D21)</f>
        <v>8</v>
      </c>
      <c r="E22" s="9">
        <f t="shared" si="23"/>
        <v>-8</v>
      </c>
      <c r="F22" s="9">
        <f t="shared" si="23"/>
        <v>5</v>
      </c>
      <c r="G22" s="9">
        <f t="shared" si="23"/>
        <v>-6</v>
      </c>
      <c r="H22" s="9">
        <f t="shared" si="23"/>
        <v>-7</v>
      </c>
      <c r="I22" s="9">
        <f t="shared" si="23"/>
        <v>16</v>
      </c>
      <c r="J22" s="9">
        <f t="shared" si="23"/>
        <v>-2</v>
      </c>
      <c r="K22" s="9">
        <f t="shared" si="23"/>
        <v>-5</v>
      </c>
      <c r="L22" s="9">
        <f t="shared" si="23"/>
        <v>5</v>
      </c>
      <c r="M22" s="9">
        <f t="shared" si="23"/>
        <v>-9</v>
      </c>
      <c r="N22" s="9">
        <f t="shared" si="23"/>
        <v>0</v>
      </c>
      <c r="P22" s="7"/>
      <c r="Q22" s="44" t="s">
        <v>6</v>
      </c>
      <c r="R22" s="43">
        <f>C58+C64</f>
        <v>-2</v>
      </c>
      <c r="S22" s="43">
        <f t="shared" ref="S22:AC22" si="24">D58+D64</f>
        <v>1</v>
      </c>
      <c r="T22" s="43">
        <f t="shared" si="24"/>
        <v>-3</v>
      </c>
      <c r="U22" s="43">
        <f t="shared" si="24"/>
        <v>-15</v>
      </c>
      <c r="V22" s="43">
        <f t="shared" si="24"/>
        <v>-11</v>
      </c>
      <c r="W22" s="43">
        <f t="shared" si="24"/>
        <v>-25</v>
      </c>
      <c r="X22" s="43">
        <f t="shared" si="24"/>
        <v>-10</v>
      </c>
      <c r="Y22" s="43">
        <f t="shared" si="24"/>
        <v>20</v>
      </c>
      <c r="Z22" s="43">
        <f t="shared" si="24"/>
        <v>-21</v>
      </c>
      <c r="AA22" s="43">
        <f t="shared" si="24"/>
        <v>26</v>
      </c>
      <c r="AB22" s="43">
        <f t="shared" si="24"/>
        <v>-3</v>
      </c>
      <c r="AC22" s="43">
        <f t="shared" si="24"/>
        <v>0</v>
      </c>
      <c r="AE22" s="8"/>
      <c r="AF22" s="8"/>
      <c r="AG22" s="8"/>
      <c r="AH22" s="8"/>
      <c r="AI22" s="8"/>
      <c r="AJ22" s="8"/>
      <c r="AK22" s="8"/>
      <c r="AL22" s="8"/>
      <c r="AM22" s="8"/>
    </row>
    <row r="23" spans="2:42" ht="14.4" x14ac:dyDescent="0.3">
      <c r="B23" s="7" t="s">
        <v>1</v>
      </c>
      <c r="C23" s="35">
        <v>334</v>
      </c>
      <c r="D23" s="35">
        <v>350</v>
      </c>
      <c r="E23" s="35">
        <v>360</v>
      </c>
      <c r="F23" s="35">
        <v>353</v>
      </c>
      <c r="G23" s="35">
        <v>364</v>
      </c>
      <c r="H23" s="35">
        <v>357</v>
      </c>
      <c r="I23" s="35">
        <v>352</v>
      </c>
      <c r="J23" s="35">
        <v>372</v>
      </c>
      <c r="K23" s="35">
        <v>371</v>
      </c>
      <c r="L23" s="35">
        <v>370</v>
      </c>
      <c r="M23" s="35">
        <v>371</v>
      </c>
      <c r="N23" s="35">
        <v>369</v>
      </c>
      <c r="P23" s="7"/>
      <c r="Q23" s="47" t="s">
        <v>47</v>
      </c>
      <c r="R23" s="43">
        <f>C59+C65</f>
        <v>611</v>
      </c>
      <c r="S23" s="43">
        <f>D59+D65</f>
        <v>614</v>
      </c>
      <c r="T23" s="43">
        <f>E59+E65</f>
        <v>621</v>
      </c>
      <c r="U23" s="43">
        <f>F59+F65</f>
        <v>621</v>
      </c>
      <c r="V23" s="43">
        <f>G59+G65</f>
        <v>611</v>
      </c>
      <c r="W23" s="43">
        <f>H59+H65</f>
        <v>604</v>
      </c>
      <c r="X23" s="43">
        <f>I59+I65</f>
        <v>579</v>
      </c>
      <c r="Y23" s="43">
        <f>J59+J65</f>
        <v>573</v>
      </c>
      <c r="Z23" s="43">
        <f>K59+K65</f>
        <v>595</v>
      </c>
      <c r="AA23" s="43">
        <f>L59+L65</f>
        <v>575</v>
      </c>
      <c r="AB23" s="43">
        <f>M59+M65</f>
        <v>598</v>
      </c>
      <c r="AC23" s="43">
        <f>N59+N65</f>
        <v>600</v>
      </c>
      <c r="AE23" s="8"/>
      <c r="AF23" s="8"/>
      <c r="AG23" s="8"/>
      <c r="AH23" s="8"/>
      <c r="AI23" s="8"/>
      <c r="AJ23" s="8"/>
      <c r="AK23" s="8"/>
      <c r="AL23" s="8"/>
      <c r="AM23" s="8"/>
    </row>
    <row r="24" spans="2:42" ht="14.4" x14ac:dyDescent="0.3">
      <c r="B24" s="6"/>
      <c r="C24" s="6"/>
      <c r="D24" s="17"/>
      <c r="E24" s="8"/>
      <c r="F24" s="8"/>
      <c r="G24" s="9"/>
      <c r="I24" s="6"/>
      <c r="J24" s="6"/>
      <c r="K24" s="7"/>
      <c r="L24" s="8"/>
      <c r="M24" s="8"/>
      <c r="N24" s="8"/>
      <c r="P24" s="7"/>
      <c r="AE24" s="8"/>
      <c r="AF24" s="8"/>
      <c r="AG24" s="8"/>
      <c r="AH24" s="8"/>
      <c r="AI24" s="8"/>
      <c r="AJ24" s="8"/>
      <c r="AK24" s="8"/>
      <c r="AL24" s="8"/>
      <c r="AM24" s="8"/>
    </row>
    <row r="25" spans="2:42" ht="14.4" x14ac:dyDescent="0.3">
      <c r="B25" s="10" t="s">
        <v>24</v>
      </c>
      <c r="C25" s="17" t="s">
        <v>10</v>
      </c>
      <c r="D25" s="17" t="s">
        <v>11</v>
      </c>
      <c r="E25" s="17" t="s">
        <v>12</v>
      </c>
      <c r="F25" s="17" t="s">
        <v>13</v>
      </c>
      <c r="G25" s="17" t="s">
        <v>14</v>
      </c>
      <c r="H25" s="17" t="s">
        <v>15</v>
      </c>
      <c r="I25" s="17" t="s">
        <v>36</v>
      </c>
      <c r="J25" s="17" t="s">
        <v>42</v>
      </c>
      <c r="K25" s="17" t="s">
        <v>43</v>
      </c>
      <c r="L25" s="17" t="s">
        <v>44</v>
      </c>
      <c r="M25" s="17" t="s">
        <v>45</v>
      </c>
      <c r="N25" s="17" t="s">
        <v>46</v>
      </c>
      <c r="P25" s="7"/>
      <c r="Q25" s="48" t="s">
        <v>30</v>
      </c>
      <c r="R25" s="46" t="s">
        <v>10</v>
      </c>
      <c r="S25" s="46" t="s">
        <v>11</v>
      </c>
      <c r="T25" s="46" t="s">
        <v>12</v>
      </c>
      <c r="U25" s="46" t="s">
        <v>13</v>
      </c>
      <c r="V25" s="46" t="s">
        <v>14</v>
      </c>
      <c r="W25" s="46" t="s">
        <v>15</v>
      </c>
      <c r="X25" s="46" t="s">
        <v>36</v>
      </c>
      <c r="Y25" s="46" t="s">
        <v>42</v>
      </c>
      <c r="Z25" s="46" t="s">
        <v>43</v>
      </c>
      <c r="AA25" s="46" t="s">
        <v>44</v>
      </c>
      <c r="AB25" s="46" t="s">
        <v>45</v>
      </c>
      <c r="AC25" s="46" t="s">
        <v>46</v>
      </c>
      <c r="AL25" s="8"/>
      <c r="AM25" s="8"/>
    </row>
    <row r="26" spans="2:42" ht="14.4" x14ac:dyDescent="0.3">
      <c r="B26" s="10" t="s">
        <v>7</v>
      </c>
      <c r="C26" s="9">
        <v>3412</v>
      </c>
      <c r="D26" s="9">
        <v>3314</v>
      </c>
      <c r="E26" s="9">
        <v>3614</v>
      </c>
      <c r="F26" s="9">
        <v>3726</v>
      </c>
      <c r="G26" s="9">
        <v>3464</v>
      </c>
      <c r="H26" s="9">
        <v>3668</v>
      </c>
      <c r="I26" s="9">
        <v>3926</v>
      </c>
      <c r="J26" s="9">
        <v>3835</v>
      </c>
      <c r="K26" s="9">
        <v>3629</v>
      </c>
      <c r="L26" s="9">
        <v>3916</v>
      </c>
      <c r="M26" s="9">
        <v>3913</v>
      </c>
      <c r="N26" s="8"/>
      <c r="P26" s="7"/>
      <c r="Q26" s="44" t="s">
        <v>7</v>
      </c>
      <c r="R26" s="49">
        <v>54976</v>
      </c>
      <c r="S26" s="49">
        <v>54850</v>
      </c>
      <c r="T26" s="49">
        <v>57732</v>
      </c>
      <c r="U26" s="49">
        <v>59881</v>
      </c>
      <c r="V26" s="49">
        <v>61529</v>
      </c>
      <c r="W26" s="49">
        <v>66224</v>
      </c>
      <c r="X26" s="49">
        <v>68573</v>
      </c>
      <c r="Y26" s="49">
        <v>71094</v>
      </c>
      <c r="Z26" s="49">
        <v>68360</v>
      </c>
      <c r="AA26" s="49">
        <v>75190</v>
      </c>
      <c r="AB26" s="49">
        <v>72048</v>
      </c>
      <c r="AC26" s="49"/>
      <c r="AD26" s="32"/>
      <c r="AL26" s="8"/>
      <c r="AM26" s="8"/>
    </row>
    <row r="27" spans="2:42" ht="14.4" x14ac:dyDescent="0.3">
      <c r="B27" s="10" t="s">
        <v>8</v>
      </c>
      <c r="C27" s="9">
        <v>3389</v>
      </c>
      <c r="D27" s="9">
        <v>3384</v>
      </c>
      <c r="E27" s="9">
        <v>3593</v>
      </c>
      <c r="F27" s="9">
        <v>3751</v>
      </c>
      <c r="G27" s="9">
        <v>3449</v>
      </c>
      <c r="H27" s="9">
        <v>3555</v>
      </c>
      <c r="I27" s="9">
        <v>3712</v>
      </c>
      <c r="J27" s="9">
        <v>3764</v>
      </c>
      <c r="K27" s="9">
        <v>3586</v>
      </c>
      <c r="L27" s="9">
        <v>3794</v>
      </c>
      <c r="M27" s="9">
        <v>3603</v>
      </c>
      <c r="N27" s="8"/>
      <c r="P27" s="7"/>
      <c r="Q27" s="44" t="s">
        <v>8</v>
      </c>
      <c r="R27" s="49">
        <v>56380</v>
      </c>
      <c r="S27" s="49">
        <v>55169</v>
      </c>
      <c r="T27" s="49">
        <v>56134</v>
      </c>
      <c r="U27" s="49">
        <v>58768</v>
      </c>
      <c r="V27" s="49">
        <v>60078</v>
      </c>
      <c r="W27" s="49">
        <v>62155</v>
      </c>
      <c r="X27" s="49">
        <v>60333</v>
      </c>
      <c r="Y27" s="49">
        <v>64538</v>
      </c>
      <c r="Z27" s="49">
        <v>63399</v>
      </c>
      <c r="AA27" s="49">
        <v>72755</v>
      </c>
      <c r="AB27" s="49">
        <v>67128</v>
      </c>
      <c r="AC27" s="49"/>
      <c r="AL27" s="8"/>
      <c r="AM27" s="8"/>
    </row>
    <row r="28" spans="2:42" ht="14.4" x14ac:dyDescent="0.3">
      <c r="B28" s="10" t="s">
        <v>6</v>
      </c>
      <c r="C28" s="9">
        <f>SUM(C26-C27)</f>
        <v>23</v>
      </c>
      <c r="D28" s="9">
        <f t="shared" ref="D28:N28" si="25">SUM(D26-D27)</f>
        <v>-70</v>
      </c>
      <c r="E28" s="9">
        <f t="shared" si="25"/>
        <v>21</v>
      </c>
      <c r="F28" s="9">
        <f t="shared" si="25"/>
        <v>-25</v>
      </c>
      <c r="G28" s="9">
        <f t="shared" si="25"/>
        <v>15</v>
      </c>
      <c r="H28" s="9">
        <f t="shared" si="25"/>
        <v>113</v>
      </c>
      <c r="I28" s="9">
        <f t="shared" si="25"/>
        <v>214</v>
      </c>
      <c r="J28" s="9">
        <f t="shared" si="25"/>
        <v>71</v>
      </c>
      <c r="K28" s="9">
        <f t="shared" si="25"/>
        <v>43</v>
      </c>
      <c r="L28" s="9">
        <f t="shared" si="25"/>
        <v>122</v>
      </c>
      <c r="M28" s="9">
        <f t="shared" si="25"/>
        <v>310</v>
      </c>
      <c r="N28" s="9"/>
      <c r="P28" s="7"/>
      <c r="Q28" s="44" t="s">
        <v>6</v>
      </c>
      <c r="R28" s="49">
        <v>-1404</v>
      </c>
      <c r="S28" s="49">
        <v>-319</v>
      </c>
      <c r="T28" s="49">
        <v>1598</v>
      </c>
      <c r="U28" s="49">
        <v>1113</v>
      </c>
      <c r="V28" s="49">
        <v>1451</v>
      </c>
      <c r="W28" s="49">
        <v>4069</v>
      </c>
      <c r="X28" s="49">
        <v>8240</v>
      </c>
      <c r="Y28" s="49">
        <v>6556</v>
      </c>
      <c r="Z28" s="49">
        <v>4961</v>
      </c>
      <c r="AA28" s="49">
        <v>2435</v>
      </c>
      <c r="AB28" s="49">
        <v>4920</v>
      </c>
      <c r="AC28" s="49"/>
      <c r="AL28" s="8"/>
      <c r="AM28" s="8"/>
    </row>
    <row r="29" spans="2:42" ht="14.4" x14ac:dyDescent="0.3">
      <c r="B29" s="7" t="s">
        <v>1</v>
      </c>
      <c r="C29" s="36">
        <v>17754</v>
      </c>
      <c r="D29" s="36">
        <v>17875</v>
      </c>
      <c r="E29" s="36">
        <v>17966</v>
      </c>
      <c r="F29" s="36">
        <v>18103</v>
      </c>
      <c r="G29" s="36">
        <v>18191</v>
      </c>
      <c r="H29" s="36">
        <v>18294</v>
      </c>
      <c r="I29" s="36">
        <v>18488</v>
      </c>
      <c r="J29" s="36">
        <v>18787</v>
      </c>
      <c r="K29" s="36">
        <v>18925</v>
      </c>
      <c r="L29" s="36">
        <v>19025</v>
      </c>
      <c r="M29" s="36">
        <v>19219</v>
      </c>
      <c r="N29" s="36">
        <v>19642</v>
      </c>
      <c r="P29" s="7"/>
      <c r="Q29" s="47" t="s">
        <v>47</v>
      </c>
      <c r="R29" s="49">
        <v>318452</v>
      </c>
      <c r="S29" s="49">
        <v>319575</v>
      </c>
      <c r="T29" s="49">
        <v>321857</v>
      </c>
      <c r="U29" s="49">
        <v>325671</v>
      </c>
      <c r="V29" s="49">
        <v>329100</v>
      </c>
      <c r="W29" s="49">
        <v>332529</v>
      </c>
      <c r="X29" s="49">
        <v>338349</v>
      </c>
      <c r="Y29" s="49">
        <v>348450</v>
      </c>
      <c r="Z29" s="49">
        <v>356991</v>
      </c>
      <c r="AA29" s="49">
        <v>364134</v>
      </c>
      <c r="AB29" s="49">
        <v>368792</v>
      </c>
      <c r="AC29" s="49">
        <v>376248</v>
      </c>
      <c r="AL29" s="8"/>
      <c r="AM29" s="8"/>
    </row>
    <row r="30" spans="2:42" ht="14.4" x14ac:dyDescent="0.3">
      <c r="B30" s="6"/>
      <c r="C30" s="6"/>
      <c r="D30" s="17"/>
      <c r="E30" s="8"/>
      <c r="F30" s="8"/>
      <c r="G30" s="9"/>
      <c r="I30" s="6"/>
      <c r="J30" s="6"/>
      <c r="K30" s="7"/>
      <c r="L30" s="8"/>
      <c r="M30" s="8"/>
      <c r="N30" s="8"/>
      <c r="P30" s="7"/>
      <c r="AM30" s="8"/>
    </row>
    <row r="31" spans="2:42" ht="14.4" x14ac:dyDescent="0.3">
      <c r="B31" s="10" t="s">
        <v>9</v>
      </c>
      <c r="C31" s="17" t="s">
        <v>10</v>
      </c>
      <c r="D31" s="17" t="s">
        <v>11</v>
      </c>
      <c r="E31" s="17" t="s">
        <v>12</v>
      </c>
      <c r="F31" s="17" t="s">
        <v>13</v>
      </c>
      <c r="G31" s="17" t="s">
        <v>14</v>
      </c>
      <c r="H31" s="17" t="s">
        <v>15</v>
      </c>
      <c r="I31" s="17" t="s">
        <v>36</v>
      </c>
      <c r="J31" s="17" t="s">
        <v>42</v>
      </c>
      <c r="K31" s="17" t="s">
        <v>43</v>
      </c>
      <c r="L31" s="17" t="s">
        <v>44</v>
      </c>
      <c r="M31" s="17" t="s">
        <v>45</v>
      </c>
      <c r="N31" s="17" t="s">
        <v>46</v>
      </c>
      <c r="P31" s="7"/>
      <c r="AM31" s="8"/>
    </row>
    <row r="32" spans="2:42" ht="14.4" x14ac:dyDescent="0.3">
      <c r="B32" s="10" t="s">
        <v>7</v>
      </c>
      <c r="C32" s="9">
        <v>317</v>
      </c>
      <c r="D32" s="9">
        <v>389</v>
      </c>
      <c r="E32" s="9">
        <v>379</v>
      </c>
      <c r="F32" s="9">
        <v>474</v>
      </c>
      <c r="G32" s="9">
        <v>422</v>
      </c>
      <c r="H32" s="9">
        <v>675</v>
      </c>
      <c r="I32" s="9">
        <v>952</v>
      </c>
      <c r="J32" s="9">
        <v>658</v>
      </c>
      <c r="K32" s="9">
        <v>654</v>
      </c>
      <c r="L32" s="9">
        <v>490</v>
      </c>
      <c r="M32" s="9">
        <v>591</v>
      </c>
      <c r="N32" s="8"/>
      <c r="P32" s="7"/>
      <c r="AM32" s="8"/>
    </row>
    <row r="33" spans="2:42" ht="14.4" x14ac:dyDescent="0.3">
      <c r="B33" s="10" t="s">
        <v>8</v>
      </c>
      <c r="C33" s="9">
        <v>340</v>
      </c>
      <c r="D33" s="9">
        <v>409</v>
      </c>
      <c r="E33" s="9">
        <v>419</v>
      </c>
      <c r="F33" s="9">
        <v>496</v>
      </c>
      <c r="G33" s="9">
        <v>401</v>
      </c>
      <c r="H33" s="9">
        <v>540</v>
      </c>
      <c r="I33" s="9">
        <v>682</v>
      </c>
      <c r="J33" s="9">
        <v>869</v>
      </c>
      <c r="K33" s="9">
        <v>595</v>
      </c>
      <c r="L33" s="9">
        <v>584</v>
      </c>
      <c r="M33" s="9">
        <v>573</v>
      </c>
      <c r="N33" s="8"/>
      <c r="P33" s="7"/>
      <c r="AM33" s="8"/>
      <c r="AN33" s="9"/>
      <c r="AO33" s="9"/>
      <c r="AP33" s="9"/>
    </row>
    <row r="34" spans="2:42" ht="14.4" x14ac:dyDescent="0.3">
      <c r="B34" s="10" t="s">
        <v>6</v>
      </c>
      <c r="C34" s="9">
        <f>SUM(C32-C33)</f>
        <v>-23</v>
      </c>
      <c r="D34" s="9">
        <f t="shared" ref="D34:N34" si="26">SUM(D32-D33)</f>
        <v>-20</v>
      </c>
      <c r="E34" s="9">
        <f t="shared" si="26"/>
        <v>-40</v>
      </c>
      <c r="F34" s="9">
        <f t="shared" si="26"/>
        <v>-22</v>
      </c>
      <c r="G34" s="9">
        <f t="shared" si="26"/>
        <v>21</v>
      </c>
      <c r="H34" s="9">
        <f t="shared" si="26"/>
        <v>135</v>
      </c>
      <c r="I34" s="9">
        <f t="shared" si="26"/>
        <v>270</v>
      </c>
      <c r="J34" s="9">
        <f t="shared" si="26"/>
        <v>-211</v>
      </c>
      <c r="K34" s="9">
        <f t="shared" si="26"/>
        <v>59</v>
      </c>
      <c r="L34" s="9">
        <f t="shared" si="26"/>
        <v>-94</v>
      </c>
      <c r="M34" s="9">
        <f t="shared" si="26"/>
        <v>18</v>
      </c>
      <c r="N34" s="9">
        <f t="shared" si="26"/>
        <v>0</v>
      </c>
      <c r="P34" s="7"/>
      <c r="Q34" s="9"/>
      <c r="R34" s="9"/>
      <c r="S34" s="9"/>
      <c r="T34" s="9"/>
      <c r="U34" s="9"/>
      <c r="V34" s="9"/>
      <c r="W34" s="9"/>
      <c r="AM34" s="8"/>
    </row>
    <row r="35" spans="2:42" ht="14.4" x14ac:dyDescent="0.3">
      <c r="B35" s="7" t="s">
        <v>1</v>
      </c>
      <c r="C35" s="37">
        <v>2905</v>
      </c>
      <c r="D35" s="37">
        <v>2884</v>
      </c>
      <c r="E35" s="37">
        <v>2864</v>
      </c>
      <c r="F35" s="37">
        <v>2822</v>
      </c>
      <c r="G35" s="37">
        <v>2806</v>
      </c>
      <c r="H35" s="37">
        <v>2825</v>
      </c>
      <c r="I35" s="37">
        <v>2963</v>
      </c>
      <c r="J35" s="37">
        <v>3234</v>
      </c>
      <c r="K35" s="37">
        <v>3042</v>
      </c>
      <c r="L35" s="37">
        <v>3115</v>
      </c>
      <c r="M35" s="37">
        <v>3030</v>
      </c>
      <c r="N35" s="37">
        <v>3041</v>
      </c>
      <c r="P35" s="7"/>
      <c r="Q35" s="9"/>
      <c r="R35" s="9"/>
      <c r="S35" s="9"/>
      <c r="T35" s="9"/>
      <c r="U35" s="9"/>
      <c r="V35" s="9"/>
      <c r="W35" s="9"/>
      <c r="AM35" s="8"/>
    </row>
    <row r="36" spans="2:42" ht="14.4" x14ac:dyDescent="0.3">
      <c r="B36" s="6"/>
      <c r="C36" s="15"/>
      <c r="D36" s="8"/>
      <c r="E36" s="8"/>
      <c r="F36" s="9"/>
      <c r="G36" s="9"/>
      <c r="I36" s="6"/>
      <c r="J36" s="6"/>
      <c r="K36" s="7"/>
      <c r="L36" s="8"/>
      <c r="M36" s="8"/>
      <c r="N36" s="8"/>
      <c r="P36" s="7"/>
      <c r="Q36" s="9"/>
      <c r="R36" s="9"/>
      <c r="S36" s="9"/>
      <c r="T36" s="9"/>
      <c r="U36" s="9"/>
      <c r="V36" s="9"/>
      <c r="W36" s="9"/>
      <c r="AM36" s="8"/>
    </row>
    <row r="37" spans="2:42" ht="14.4" x14ac:dyDescent="0.3">
      <c r="B37" s="7" t="s">
        <v>19</v>
      </c>
      <c r="C37" s="17" t="s">
        <v>10</v>
      </c>
      <c r="D37" s="17" t="s">
        <v>11</v>
      </c>
      <c r="E37" s="17" t="s">
        <v>12</v>
      </c>
      <c r="F37" s="17" t="s">
        <v>13</v>
      </c>
      <c r="G37" s="17" t="s">
        <v>14</v>
      </c>
      <c r="H37" s="17" t="s">
        <v>15</v>
      </c>
      <c r="I37" s="17" t="s">
        <v>36</v>
      </c>
      <c r="J37" s="17" t="s">
        <v>42</v>
      </c>
      <c r="K37" s="17" t="s">
        <v>43</v>
      </c>
      <c r="L37" s="17" t="s">
        <v>44</v>
      </c>
      <c r="M37" s="17" t="s">
        <v>45</v>
      </c>
      <c r="N37" s="17" t="s">
        <v>46</v>
      </c>
      <c r="P37" s="7"/>
      <c r="Q37" s="9"/>
      <c r="R37" s="9"/>
      <c r="S37" s="9"/>
      <c r="T37" s="9"/>
      <c r="U37" s="9"/>
      <c r="V37" s="9"/>
      <c r="W37" s="9"/>
      <c r="AM37" s="8"/>
      <c r="AO37" s="8"/>
    </row>
    <row r="38" spans="2:42" ht="14.4" x14ac:dyDescent="0.3">
      <c r="B38" s="10" t="s">
        <v>7</v>
      </c>
      <c r="C38" s="9">
        <v>49</v>
      </c>
      <c r="D38" s="9">
        <v>40</v>
      </c>
      <c r="E38" s="9">
        <v>40</v>
      </c>
      <c r="F38" s="9">
        <v>77</v>
      </c>
      <c r="G38" s="9">
        <v>62</v>
      </c>
      <c r="H38" s="9">
        <v>78</v>
      </c>
      <c r="I38" s="9">
        <v>160</v>
      </c>
      <c r="J38" s="9">
        <v>90</v>
      </c>
      <c r="K38" s="9">
        <v>134</v>
      </c>
      <c r="L38" s="9">
        <v>103</v>
      </c>
      <c r="M38" s="9">
        <v>99</v>
      </c>
      <c r="N38" s="8"/>
      <c r="P38" s="7"/>
      <c r="Q38" s="8"/>
      <c r="R38" s="8"/>
      <c r="S38" s="9"/>
      <c r="T38" s="9"/>
      <c r="U38" s="9"/>
      <c r="V38" s="9"/>
      <c r="W38" s="9"/>
      <c r="AM38" s="8"/>
      <c r="AO38" s="8"/>
    </row>
    <row r="39" spans="2:42" ht="14.4" x14ac:dyDescent="0.3">
      <c r="B39" s="10" t="s">
        <v>8</v>
      </c>
      <c r="C39" s="9">
        <v>50</v>
      </c>
      <c r="D39" s="9">
        <v>44</v>
      </c>
      <c r="E39" s="9">
        <v>50</v>
      </c>
      <c r="F39" s="9">
        <v>54</v>
      </c>
      <c r="G39" s="9">
        <v>54</v>
      </c>
      <c r="H39" s="9">
        <v>61</v>
      </c>
      <c r="I39" s="9">
        <v>89</v>
      </c>
      <c r="J39" s="9">
        <v>81</v>
      </c>
      <c r="K39" s="9">
        <v>129</v>
      </c>
      <c r="L39" s="9">
        <v>142</v>
      </c>
      <c r="M39" s="9">
        <v>90</v>
      </c>
      <c r="N39" s="8"/>
      <c r="P39" s="7"/>
      <c r="Q39" s="8"/>
      <c r="R39" s="8"/>
      <c r="S39" s="9"/>
      <c r="T39" s="9"/>
      <c r="U39" s="9"/>
      <c r="V39" s="9"/>
      <c r="W39" s="9"/>
      <c r="AM39" s="8"/>
      <c r="AO39" s="8"/>
    </row>
    <row r="40" spans="2:42" ht="14.4" x14ac:dyDescent="0.3">
      <c r="B40" s="10" t="s">
        <v>6</v>
      </c>
      <c r="C40" s="9">
        <f>SUM(C38-C39)</f>
        <v>-1</v>
      </c>
      <c r="D40" s="9">
        <f t="shared" ref="D40:N40" si="27">SUM(D38-D39)</f>
        <v>-4</v>
      </c>
      <c r="E40" s="9">
        <f t="shared" si="27"/>
        <v>-10</v>
      </c>
      <c r="F40" s="9">
        <f t="shared" si="27"/>
        <v>23</v>
      </c>
      <c r="G40" s="9">
        <f t="shared" si="27"/>
        <v>8</v>
      </c>
      <c r="H40" s="9">
        <f t="shared" si="27"/>
        <v>17</v>
      </c>
      <c r="I40" s="9">
        <f t="shared" si="27"/>
        <v>71</v>
      </c>
      <c r="J40" s="9">
        <f t="shared" si="27"/>
        <v>9</v>
      </c>
      <c r="K40" s="9">
        <f t="shared" si="27"/>
        <v>5</v>
      </c>
      <c r="L40" s="9">
        <f t="shared" si="27"/>
        <v>-39</v>
      </c>
      <c r="M40" s="9">
        <f t="shared" si="27"/>
        <v>9</v>
      </c>
      <c r="N40" s="9">
        <f t="shared" si="27"/>
        <v>0</v>
      </c>
      <c r="P40" s="7"/>
      <c r="Q40" s="8"/>
      <c r="R40" s="8"/>
      <c r="S40" s="9"/>
      <c r="T40" s="9"/>
      <c r="U40" s="9"/>
      <c r="V40" s="9"/>
      <c r="W40" s="9"/>
      <c r="AM40" s="8"/>
      <c r="AO40" s="8"/>
    </row>
    <row r="41" spans="2:42" ht="14.4" x14ac:dyDescent="0.3">
      <c r="B41" s="7" t="s">
        <v>1</v>
      </c>
      <c r="C41" s="38">
        <v>386</v>
      </c>
      <c r="D41" s="38">
        <v>385</v>
      </c>
      <c r="E41" s="38">
        <v>378</v>
      </c>
      <c r="F41" s="38">
        <v>371</v>
      </c>
      <c r="G41" s="38">
        <v>395</v>
      </c>
      <c r="H41" s="38">
        <v>408</v>
      </c>
      <c r="I41" s="38">
        <v>425</v>
      </c>
      <c r="J41" s="38">
        <v>493</v>
      </c>
      <c r="K41" s="38">
        <v>502</v>
      </c>
      <c r="L41" s="38">
        <v>507</v>
      </c>
      <c r="M41" s="38">
        <v>471</v>
      </c>
      <c r="N41" s="38">
        <v>483</v>
      </c>
      <c r="P41" s="7"/>
      <c r="Q41" s="8"/>
      <c r="R41" s="8"/>
      <c r="S41" s="9"/>
      <c r="T41" s="9"/>
      <c r="U41" s="9"/>
      <c r="V41" s="9"/>
      <c r="W41" s="9"/>
      <c r="AM41" s="8"/>
      <c r="AO41" s="8"/>
    </row>
    <row r="42" spans="2:42" ht="14.4" x14ac:dyDescent="0.3">
      <c r="B42" s="6"/>
      <c r="C42" s="6"/>
      <c r="D42" s="17"/>
      <c r="E42" s="8"/>
      <c r="F42" s="8"/>
      <c r="G42" s="9"/>
      <c r="I42" s="6"/>
      <c r="J42" s="6"/>
      <c r="L42" s="8"/>
      <c r="M42" s="8"/>
      <c r="N42" s="8"/>
      <c r="P42" s="7"/>
      <c r="Q42" s="8"/>
      <c r="R42" s="8"/>
      <c r="S42" s="9"/>
      <c r="T42" s="9"/>
      <c r="U42" s="9"/>
      <c r="V42" s="9"/>
      <c r="W42" s="9"/>
      <c r="AM42" s="8"/>
      <c r="AO42" s="8"/>
    </row>
    <row r="43" spans="2:42" ht="14.4" x14ac:dyDescent="0.3">
      <c r="B43" s="7" t="s">
        <v>20</v>
      </c>
      <c r="C43" s="17" t="s">
        <v>10</v>
      </c>
      <c r="D43" s="17" t="s">
        <v>11</v>
      </c>
      <c r="E43" s="17" t="s">
        <v>12</v>
      </c>
      <c r="F43" s="17" t="s">
        <v>13</v>
      </c>
      <c r="G43" s="17" t="s">
        <v>14</v>
      </c>
      <c r="H43" s="17" t="s">
        <v>15</v>
      </c>
      <c r="I43" s="17" t="s">
        <v>36</v>
      </c>
      <c r="J43" s="17" t="s">
        <v>42</v>
      </c>
      <c r="K43" s="17" t="s">
        <v>43</v>
      </c>
      <c r="L43" s="17" t="s">
        <v>44</v>
      </c>
      <c r="M43" s="17" t="s">
        <v>45</v>
      </c>
      <c r="N43" s="17" t="s">
        <v>46</v>
      </c>
      <c r="P43" s="7"/>
      <c r="Q43" s="8"/>
      <c r="R43" s="8"/>
      <c r="S43" s="9"/>
      <c r="T43" s="9"/>
      <c r="U43" s="9"/>
      <c r="V43" s="9"/>
      <c r="W43" s="9"/>
      <c r="AM43" s="8"/>
      <c r="AO43" s="8"/>
    </row>
    <row r="44" spans="2:42" ht="14.4" x14ac:dyDescent="0.3">
      <c r="B44" s="10" t="s">
        <v>7</v>
      </c>
      <c r="C44" s="9">
        <v>0</v>
      </c>
      <c r="D44" s="9">
        <v>6</v>
      </c>
      <c r="E44" s="9">
        <v>4</v>
      </c>
      <c r="F44" s="9">
        <v>5</v>
      </c>
      <c r="G44" s="9">
        <v>4</v>
      </c>
      <c r="H44" s="9">
        <v>5</v>
      </c>
      <c r="I44" s="9">
        <v>1</v>
      </c>
      <c r="J44" s="9">
        <v>2</v>
      </c>
      <c r="K44" s="9">
        <v>6</v>
      </c>
      <c r="L44" s="9">
        <v>7</v>
      </c>
      <c r="M44" s="9">
        <v>11</v>
      </c>
      <c r="N44" s="8"/>
      <c r="P44" s="7"/>
      <c r="Q44" s="8"/>
      <c r="R44" s="8"/>
      <c r="S44" s="9"/>
      <c r="T44" s="9"/>
      <c r="U44" s="9"/>
      <c r="V44" s="9"/>
      <c r="W44" s="9"/>
      <c r="AM44" s="8"/>
      <c r="AO44" s="8"/>
    </row>
    <row r="45" spans="2:42" ht="14.4" x14ac:dyDescent="0.3">
      <c r="B45" s="10" t="s">
        <v>8</v>
      </c>
      <c r="C45" s="9">
        <v>1</v>
      </c>
      <c r="D45" s="9">
        <v>5</v>
      </c>
      <c r="E45" s="9">
        <v>3</v>
      </c>
      <c r="F45" s="9">
        <v>1</v>
      </c>
      <c r="G45" s="9">
        <v>1</v>
      </c>
      <c r="H45" s="9">
        <v>5</v>
      </c>
      <c r="I45" s="9">
        <v>3</v>
      </c>
      <c r="J45" s="9">
        <v>6</v>
      </c>
      <c r="K45" s="9">
        <v>6</v>
      </c>
      <c r="L45" s="9">
        <v>5</v>
      </c>
      <c r="M45" s="9">
        <v>6</v>
      </c>
      <c r="N45" s="8"/>
      <c r="P45" s="7"/>
      <c r="Q45" s="8"/>
      <c r="R45" s="8"/>
      <c r="S45" s="9"/>
      <c r="T45" s="9"/>
      <c r="U45" s="9"/>
      <c r="V45" s="9"/>
      <c r="W45" s="9"/>
      <c r="AM45" s="8"/>
      <c r="AO45" s="8"/>
    </row>
    <row r="46" spans="2:42" ht="14.4" x14ac:dyDescent="0.3">
      <c r="B46" s="10" t="s">
        <v>6</v>
      </c>
      <c r="C46" s="9">
        <f>SUM(C44-C45)</f>
        <v>-1</v>
      </c>
      <c r="D46" s="9">
        <f t="shared" ref="D46:N46" si="28">SUM(D44-D45)</f>
        <v>1</v>
      </c>
      <c r="E46" s="9">
        <f t="shared" si="28"/>
        <v>1</v>
      </c>
      <c r="F46" s="9">
        <f t="shared" si="28"/>
        <v>4</v>
      </c>
      <c r="G46" s="9">
        <f t="shared" si="28"/>
        <v>3</v>
      </c>
      <c r="H46" s="9">
        <f t="shared" si="28"/>
        <v>0</v>
      </c>
      <c r="I46" s="9">
        <f t="shared" si="28"/>
        <v>-2</v>
      </c>
      <c r="J46" s="9">
        <f t="shared" si="28"/>
        <v>-4</v>
      </c>
      <c r="K46" s="9">
        <f t="shared" si="28"/>
        <v>0</v>
      </c>
      <c r="L46" s="9">
        <f t="shared" si="28"/>
        <v>2</v>
      </c>
      <c r="M46" s="9">
        <f t="shared" si="28"/>
        <v>5</v>
      </c>
      <c r="N46" s="9">
        <f t="shared" si="28"/>
        <v>0</v>
      </c>
      <c r="P46" s="7"/>
      <c r="Q46" s="8"/>
      <c r="R46" s="8"/>
      <c r="S46" s="9"/>
      <c r="T46" s="9"/>
      <c r="U46" s="9"/>
      <c r="V46" s="9"/>
      <c r="W46" s="9"/>
      <c r="AM46" s="8"/>
      <c r="AO46" s="8"/>
    </row>
    <row r="47" spans="2:42" ht="14.4" x14ac:dyDescent="0.3">
      <c r="B47" s="7" t="s">
        <v>1</v>
      </c>
      <c r="C47" s="39">
        <v>57</v>
      </c>
      <c r="D47" s="39">
        <v>55</v>
      </c>
      <c r="E47" s="39">
        <v>55</v>
      </c>
      <c r="F47" s="39">
        <v>55</v>
      </c>
      <c r="G47" s="39">
        <v>59</v>
      </c>
      <c r="H47" s="39">
        <v>60</v>
      </c>
      <c r="I47" s="39">
        <v>59</v>
      </c>
      <c r="J47" s="39">
        <v>58</v>
      </c>
      <c r="K47" s="39">
        <v>55</v>
      </c>
      <c r="L47" s="39">
        <v>54</v>
      </c>
      <c r="M47" s="39">
        <v>56</v>
      </c>
      <c r="N47" s="39">
        <v>61</v>
      </c>
      <c r="P47" s="7"/>
      <c r="Q47" s="8"/>
      <c r="R47" s="8"/>
      <c r="S47" s="9"/>
      <c r="T47" s="9"/>
      <c r="U47" s="9"/>
      <c r="V47" s="9"/>
      <c r="W47" s="9"/>
      <c r="AM47" s="8"/>
      <c r="AO47" s="8"/>
    </row>
    <row r="48" spans="2:42" ht="14.4" x14ac:dyDescent="0.3">
      <c r="B48" s="10"/>
      <c r="I48" s="6"/>
      <c r="J48" s="6"/>
      <c r="K48" s="7"/>
      <c r="L48" s="8"/>
      <c r="M48" s="8"/>
      <c r="N48" s="8"/>
      <c r="P48" s="7"/>
      <c r="Q48" s="8"/>
      <c r="R48" s="8"/>
      <c r="S48" s="9"/>
      <c r="T48" s="9"/>
      <c r="U48" s="9"/>
      <c r="V48" s="9"/>
      <c r="W48" s="9"/>
      <c r="AM48" s="8"/>
      <c r="AO48" s="8"/>
    </row>
    <row r="49" spans="2:41" ht="14.4" x14ac:dyDescent="0.3">
      <c r="B49" s="7" t="s">
        <v>21</v>
      </c>
      <c r="C49" s="17" t="s">
        <v>10</v>
      </c>
      <c r="D49" s="17" t="s">
        <v>11</v>
      </c>
      <c r="E49" s="17" t="s">
        <v>12</v>
      </c>
      <c r="F49" s="17" t="s">
        <v>13</v>
      </c>
      <c r="G49" s="17" t="s">
        <v>14</v>
      </c>
      <c r="H49" s="17" t="s">
        <v>15</v>
      </c>
      <c r="I49" s="17" t="s">
        <v>36</v>
      </c>
      <c r="J49" s="17" t="s">
        <v>42</v>
      </c>
      <c r="K49" s="17" t="s">
        <v>43</v>
      </c>
      <c r="L49" s="17" t="s">
        <v>44</v>
      </c>
      <c r="M49" s="17" t="s">
        <v>45</v>
      </c>
      <c r="N49" s="17" t="s">
        <v>46</v>
      </c>
      <c r="P49" s="7"/>
      <c r="Q49" s="8"/>
      <c r="R49" s="8"/>
      <c r="S49" s="9"/>
      <c r="T49" s="9"/>
      <c r="U49" s="9"/>
      <c r="V49" s="9"/>
      <c r="W49" s="9"/>
      <c r="AM49" s="8"/>
      <c r="AO49" s="8"/>
    </row>
    <row r="50" spans="2:41" ht="14.4" x14ac:dyDescent="0.3">
      <c r="B50" s="10" t="s">
        <v>7</v>
      </c>
      <c r="C50" s="9">
        <v>63</v>
      </c>
      <c r="D50" s="9">
        <v>84</v>
      </c>
      <c r="E50" s="9">
        <v>91</v>
      </c>
      <c r="F50" s="9">
        <v>106</v>
      </c>
      <c r="G50" s="9">
        <v>108</v>
      </c>
      <c r="H50" s="9">
        <v>138</v>
      </c>
      <c r="I50" s="9">
        <v>185</v>
      </c>
      <c r="J50" s="9">
        <v>100</v>
      </c>
      <c r="K50" s="9">
        <v>77</v>
      </c>
      <c r="L50" s="9">
        <v>72</v>
      </c>
      <c r="M50" s="9">
        <v>104</v>
      </c>
      <c r="N50" s="8"/>
      <c r="P50" s="7"/>
      <c r="Q50" s="8"/>
      <c r="R50" s="8"/>
      <c r="S50" s="9"/>
      <c r="T50" s="9"/>
      <c r="U50" s="9"/>
      <c r="V50" s="9"/>
      <c r="W50" s="9"/>
      <c r="AM50" s="8"/>
      <c r="AO50" s="8"/>
    </row>
    <row r="51" spans="2:41" ht="14.4" x14ac:dyDescent="0.3">
      <c r="B51" s="10" t="s">
        <v>8</v>
      </c>
      <c r="C51" s="9">
        <v>93</v>
      </c>
      <c r="D51" s="9">
        <v>95</v>
      </c>
      <c r="E51" s="9">
        <v>88</v>
      </c>
      <c r="F51" s="9">
        <v>101</v>
      </c>
      <c r="G51" s="9">
        <v>111</v>
      </c>
      <c r="H51" s="9">
        <v>132</v>
      </c>
      <c r="I51" s="9">
        <v>138</v>
      </c>
      <c r="J51" s="9">
        <v>163</v>
      </c>
      <c r="K51" s="9">
        <v>103</v>
      </c>
      <c r="L51" s="9">
        <v>85</v>
      </c>
      <c r="M51" s="9">
        <v>87</v>
      </c>
      <c r="N51" s="8"/>
      <c r="P51" s="7"/>
      <c r="Q51" s="8"/>
      <c r="R51" s="8"/>
      <c r="S51" s="9"/>
      <c r="T51" s="9"/>
      <c r="U51" s="9"/>
      <c r="V51" s="9"/>
      <c r="W51" s="9"/>
      <c r="AE51" s="8"/>
      <c r="AH51" s="8"/>
      <c r="AI51" s="8"/>
      <c r="AJ51" s="8"/>
      <c r="AK51" s="8"/>
      <c r="AL51" s="8"/>
      <c r="AM51" s="8"/>
      <c r="AO51" s="8"/>
    </row>
    <row r="52" spans="2:41" ht="14.4" x14ac:dyDescent="0.3">
      <c r="B52" s="10" t="s">
        <v>6</v>
      </c>
      <c r="C52" s="9">
        <f>SUM(C50-C51)</f>
        <v>-30</v>
      </c>
      <c r="D52" s="9">
        <f t="shared" ref="D52:N52" si="29">SUM(D50-D51)</f>
        <v>-11</v>
      </c>
      <c r="E52" s="9">
        <f t="shared" si="29"/>
        <v>3</v>
      </c>
      <c r="F52" s="9">
        <f t="shared" si="29"/>
        <v>5</v>
      </c>
      <c r="G52" s="9">
        <f t="shared" si="29"/>
        <v>-3</v>
      </c>
      <c r="H52" s="9">
        <f t="shared" si="29"/>
        <v>6</v>
      </c>
      <c r="I52" s="9">
        <f t="shared" si="29"/>
        <v>47</v>
      </c>
      <c r="J52" s="9">
        <f t="shared" si="29"/>
        <v>-63</v>
      </c>
      <c r="K52" s="9">
        <f t="shared" si="29"/>
        <v>-26</v>
      </c>
      <c r="L52" s="9">
        <f t="shared" si="29"/>
        <v>-13</v>
      </c>
      <c r="M52" s="9">
        <f t="shared" si="29"/>
        <v>17</v>
      </c>
      <c r="N52" s="9">
        <f t="shared" si="29"/>
        <v>0</v>
      </c>
      <c r="P52" s="7"/>
      <c r="Q52" s="8"/>
      <c r="R52" s="8"/>
      <c r="S52" s="9"/>
      <c r="T52" s="9"/>
      <c r="U52" s="9"/>
      <c r="V52" s="9"/>
      <c r="W52" s="9"/>
      <c r="AE52" s="8"/>
      <c r="AH52" s="8"/>
      <c r="AI52" s="8"/>
      <c r="AJ52" s="8"/>
      <c r="AK52" s="8"/>
      <c r="AL52" s="8"/>
      <c r="AM52" s="8"/>
      <c r="AO52" s="8"/>
    </row>
    <row r="53" spans="2:41" ht="14.4" x14ac:dyDescent="0.3">
      <c r="B53" s="7" t="s">
        <v>1</v>
      </c>
      <c r="C53" s="40">
        <v>944</v>
      </c>
      <c r="D53" s="40">
        <v>915</v>
      </c>
      <c r="E53" s="40">
        <v>914</v>
      </c>
      <c r="F53" s="40">
        <v>917</v>
      </c>
      <c r="G53" s="40">
        <v>920</v>
      </c>
      <c r="H53" s="40">
        <v>918</v>
      </c>
      <c r="I53" s="40">
        <v>915</v>
      </c>
      <c r="J53" s="40">
        <v>962</v>
      </c>
      <c r="K53" s="40">
        <v>894</v>
      </c>
      <c r="L53" s="40">
        <v>862</v>
      </c>
      <c r="M53" s="40">
        <v>852</v>
      </c>
      <c r="N53" s="40">
        <v>867</v>
      </c>
      <c r="P53" s="7"/>
      <c r="Q53" s="8"/>
      <c r="R53" s="8"/>
      <c r="S53" s="9"/>
      <c r="T53" s="9"/>
      <c r="U53" s="9"/>
      <c r="V53" s="9"/>
      <c r="W53" s="9"/>
      <c r="AE53" s="8"/>
      <c r="AH53" s="8"/>
      <c r="AI53" s="8"/>
      <c r="AJ53" s="8"/>
      <c r="AK53" s="8"/>
      <c r="AL53" s="8"/>
      <c r="AM53" s="8"/>
      <c r="AO53" s="8"/>
    </row>
    <row r="54" spans="2:41" ht="14.4" x14ac:dyDescent="0.3">
      <c r="B54" s="10"/>
      <c r="C54" s="9"/>
      <c r="D54" s="9"/>
      <c r="E54" s="9"/>
      <c r="F54" s="9"/>
      <c r="G54" s="9"/>
      <c r="H54" s="9"/>
      <c r="I54" s="9"/>
      <c r="J54" s="6"/>
      <c r="K54" s="7"/>
      <c r="L54" s="8"/>
      <c r="M54" s="8"/>
      <c r="N54" s="8"/>
      <c r="P54" s="7"/>
      <c r="Q54" s="8"/>
      <c r="R54" s="8"/>
      <c r="S54" s="9"/>
      <c r="T54" s="9"/>
      <c r="U54" s="9"/>
      <c r="V54" s="9"/>
      <c r="W54" s="9"/>
      <c r="AE54" s="8"/>
      <c r="AH54" s="8"/>
      <c r="AI54" s="8"/>
      <c r="AJ54" s="8"/>
      <c r="AK54" s="8"/>
      <c r="AL54" s="8"/>
      <c r="AM54" s="8"/>
      <c r="AO54" s="8"/>
    </row>
    <row r="55" spans="2:41" ht="14.4" x14ac:dyDescent="0.3">
      <c r="B55" s="7" t="s">
        <v>22</v>
      </c>
      <c r="C55" s="17" t="s">
        <v>10</v>
      </c>
      <c r="D55" s="17" t="s">
        <v>11</v>
      </c>
      <c r="E55" s="17" t="s">
        <v>12</v>
      </c>
      <c r="F55" s="17" t="s">
        <v>13</v>
      </c>
      <c r="G55" s="17" t="s">
        <v>14</v>
      </c>
      <c r="H55" s="17" t="s">
        <v>15</v>
      </c>
      <c r="I55" s="17" t="s">
        <v>36</v>
      </c>
      <c r="J55" s="17" t="s">
        <v>42</v>
      </c>
      <c r="K55" s="17" t="s">
        <v>43</v>
      </c>
      <c r="L55" s="17" t="s">
        <v>44</v>
      </c>
      <c r="M55" s="17" t="s">
        <v>45</v>
      </c>
      <c r="N55" s="17" t="s">
        <v>46</v>
      </c>
      <c r="P55" s="7"/>
      <c r="Q55" s="8"/>
      <c r="R55" s="8"/>
      <c r="S55" s="9"/>
      <c r="T55" s="9"/>
      <c r="U55" s="9"/>
      <c r="V55" s="9"/>
      <c r="W55" s="9"/>
      <c r="AE55" s="8"/>
      <c r="AH55" s="8"/>
      <c r="AI55" s="8"/>
      <c r="AJ55" s="8"/>
      <c r="AK55" s="8"/>
      <c r="AL55" s="8"/>
      <c r="AM55" s="8"/>
      <c r="AO55" s="8"/>
    </row>
    <row r="56" spans="2:41" ht="14.4" x14ac:dyDescent="0.3">
      <c r="B56" s="10" t="s">
        <v>7</v>
      </c>
      <c r="C56" s="9">
        <v>2</v>
      </c>
      <c r="D56" s="9">
        <v>13</v>
      </c>
      <c r="E56" s="9">
        <v>7</v>
      </c>
      <c r="F56" s="9">
        <v>19</v>
      </c>
      <c r="G56" s="9">
        <v>5</v>
      </c>
      <c r="H56" s="9">
        <v>3</v>
      </c>
      <c r="I56" s="9">
        <v>5</v>
      </c>
      <c r="J56" s="9">
        <v>4</v>
      </c>
      <c r="K56" s="9">
        <v>6</v>
      </c>
      <c r="L56" s="9">
        <v>5</v>
      </c>
      <c r="M56" s="9">
        <v>8</v>
      </c>
      <c r="N56" s="8"/>
      <c r="P56" s="7"/>
      <c r="AE56" s="8"/>
      <c r="AH56" s="8"/>
      <c r="AI56" s="8"/>
      <c r="AJ56" s="8"/>
      <c r="AK56" s="8"/>
      <c r="AL56" s="8"/>
      <c r="AM56" s="8"/>
      <c r="AO56" s="8"/>
    </row>
    <row r="57" spans="2:41" ht="14.4" x14ac:dyDescent="0.3">
      <c r="B57" s="10" t="s">
        <v>8</v>
      </c>
      <c r="C57" s="9">
        <v>7</v>
      </c>
      <c r="D57" s="9">
        <v>17</v>
      </c>
      <c r="E57" s="9">
        <v>15</v>
      </c>
      <c r="F57" s="9">
        <v>12</v>
      </c>
      <c r="G57" s="9">
        <v>5</v>
      </c>
      <c r="H57" s="9">
        <v>7</v>
      </c>
      <c r="I57" s="9">
        <v>8</v>
      </c>
      <c r="J57" s="9">
        <v>4</v>
      </c>
      <c r="K57" s="9">
        <v>4</v>
      </c>
      <c r="L57" s="9">
        <v>3</v>
      </c>
      <c r="M57" s="9">
        <v>8</v>
      </c>
      <c r="N57" s="8"/>
      <c r="P57" s="7"/>
      <c r="AE57" s="8"/>
      <c r="AH57" s="8"/>
      <c r="AI57" s="8"/>
      <c r="AJ57" s="8"/>
      <c r="AK57" s="8"/>
      <c r="AL57" s="8"/>
      <c r="AM57" s="8"/>
      <c r="AO57" s="8"/>
    </row>
    <row r="58" spans="2:41" ht="14.4" x14ac:dyDescent="0.3">
      <c r="B58" s="10" t="s">
        <v>6</v>
      </c>
      <c r="C58" s="9">
        <f>SUM(C56-C57)</f>
        <v>-5</v>
      </c>
      <c r="D58" s="9">
        <f t="shared" ref="D58:N58" si="30">SUM(D56-D57)</f>
        <v>-4</v>
      </c>
      <c r="E58" s="9">
        <f t="shared" si="30"/>
        <v>-8</v>
      </c>
      <c r="F58" s="9">
        <f t="shared" si="30"/>
        <v>7</v>
      </c>
      <c r="G58" s="9">
        <f t="shared" si="30"/>
        <v>0</v>
      </c>
      <c r="H58" s="9">
        <f t="shared" si="30"/>
        <v>-4</v>
      </c>
      <c r="I58" s="9">
        <f t="shared" si="30"/>
        <v>-3</v>
      </c>
      <c r="J58" s="9">
        <f t="shared" si="30"/>
        <v>0</v>
      </c>
      <c r="K58" s="9">
        <f t="shared" si="30"/>
        <v>2</v>
      </c>
      <c r="L58" s="9">
        <f t="shared" si="30"/>
        <v>2</v>
      </c>
      <c r="M58" s="9">
        <f t="shared" si="30"/>
        <v>0</v>
      </c>
      <c r="N58" s="9">
        <f t="shared" si="30"/>
        <v>0</v>
      </c>
      <c r="P58" s="7"/>
      <c r="AE58" s="8"/>
      <c r="AH58" s="8"/>
      <c r="AI58" s="8"/>
      <c r="AJ58" s="8"/>
      <c r="AK58" s="8"/>
      <c r="AL58" s="8"/>
      <c r="AM58" s="8"/>
      <c r="AO58" s="8"/>
    </row>
    <row r="59" spans="2:41" ht="14.4" x14ac:dyDescent="0.3">
      <c r="B59" s="7" t="s">
        <v>1</v>
      </c>
      <c r="C59" s="41">
        <v>106</v>
      </c>
      <c r="D59" s="41">
        <v>102</v>
      </c>
      <c r="E59" s="41">
        <v>98</v>
      </c>
      <c r="F59" s="41">
        <v>90</v>
      </c>
      <c r="G59" s="41">
        <v>98</v>
      </c>
      <c r="H59" s="41">
        <v>99</v>
      </c>
      <c r="I59" s="41">
        <v>95</v>
      </c>
      <c r="J59" s="41">
        <v>92</v>
      </c>
      <c r="K59" s="41">
        <v>91</v>
      </c>
      <c r="L59" s="41">
        <v>93</v>
      </c>
      <c r="M59" s="41">
        <v>94</v>
      </c>
      <c r="N59" s="41">
        <v>94</v>
      </c>
      <c r="P59" s="7"/>
      <c r="AE59" s="8"/>
      <c r="AH59" s="8"/>
      <c r="AI59" s="8"/>
      <c r="AJ59" s="8"/>
      <c r="AK59" s="8"/>
      <c r="AL59" s="8"/>
      <c r="AM59" s="8"/>
      <c r="AO59" s="8"/>
    </row>
    <row r="60" spans="2:41" ht="14.4" x14ac:dyDescent="0.3">
      <c r="B60" s="10"/>
      <c r="C60" s="9"/>
      <c r="D60" s="9"/>
      <c r="E60" s="9"/>
      <c r="F60" s="9"/>
      <c r="G60" s="9"/>
      <c r="H60" s="9"/>
      <c r="I60" s="9"/>
      <c r="J60" s="6"/>
      <c r="K60" s="7"/>
      <c r="L60" s="8"/>
      <c r="M60" s="8"/>
      <c r="N60" s="8"/>
      <c r="P60" s="7"/>
      <c r="Q60" s="9"/>
      <c r="R60" s="9"/>
      <c r="S60" s="9"/>
      <c r="T60" s="9"/>
      <c r="U60" s="9"/>
      <c r="V60" s="9"/>
      <c r="W60" s="9"/>
      <c r="AE60" s="8"/>
      <c r="AH60" s="8"/>
      <c r="AI60" s="8"/>
      <c r="AJ60" s="8"/>
      <c r="AK60" s="8"/>
      <c r="AL60" s="8"/>
      <c r="AM60" s="8"/>
      <c r="AO60" s="8"/>
    </row>
    <row r="61" spans="2:41" ht="14.4" x14ac:dyDescent="0.3">
      <c r="B61" s="7" t="s">
        <v>23</v>
      </c>
      <c r="C61" s="17" t="s">
        <v>10</v>
      </c>
      <c r="D61" s="17" t="s">
        <v>11</v>
      </c>
      <c r="E61" s="17" t="s">
        <v>12</v>
      </c>
      <c r="F61" s="17" t="s">
        <v>13</v>
      </c>
      <c r="G61" s="17" t="s">
        <v>14</v>
      </c>
      <c r="H61" s="17" t="s">
        <v>15</v>
      </c>
      <c r="I61" s="17" t="s">
        <v>36</v>
      </c>
      <c r="J61" s="17" t="s">
        <v>42</v>
      </c>
      <c r="K61" s="17" t="s">
        <v>43</v>
      </c>
      <c r="L61" s="17" t="s">
        <v>44</v>
      </c>
      <c r="M61" s="17" t="s">
        <v>45</v>
      </c>
      <c r="N61" s="17" t="s">
        <v>46</v>
      </c>
      <c r="P61" s="7"/>
      <c r="Q61" s="9"/>
      <c r="R61" s="9"/>
      <c r="S61" s="9"/>
      <c r="T61" s="9"/>
      <c r="U61" s="9"/>
      <c r="V61" s="9"/>
      <c r="W61" s="9"/>
      <c r="AE61" s="8"/>
      <c r="AH61" s="8"/>
      <c r="AI61" s="8"/>
      <c r="AJ61" s="8"/>
      <c r="AK61" s="8"/>
      <c r="AL61" s="8"/>
      <c r="AM61" s="8"/>
      <c r="AO61" s="8"/>
    </row>
    <row r="62" spans="2:41" ht="14.4" x14ac:dyDescent="0.3">
      <c r="B62" s="10" t="s">
        <v>7</v>
      </c>
      <c r="C62" s="9">
        <v>83</v>
      </c>
      <c r="D62" s="9">
        <v>92</v>
      </c>
      <c r="E62" s="9">
        <v>119</v>
      </c>
      <c r="F62" s="9">
        <v>83</v>
      </c>
      <c r="G62" s="9">
        <v>77</v>
      </c>
      <c r="H62" s="9">
        <v>74</v>
      </c>
      <c r="I62" s="9">
        <v>80</v>
      </c>
      <c r="J62" s="9">
        <v>97</v>
      </c>
      <c r="K62" s="9">
        <v>80</v>
      </c>
      <c r="L62" s="9">
        <v>93</v>
      </c>
      <c r="M62" s="9">
        <v>89</v>
      </c>
      <c r="N62" s="8"/>
      <c r="P62" s="7"/>
      <c r="Q62" s="9"/>
      <c r="R62" s="9"/>
      <c r="S62" s="9"/>
      <c r="T62" s="9"/>
      <c r="U62" s="9"/>
      <c r="V62" s="9"/>
      <c r="W62" s="9"/>
      <c r="AE62" s="8"/>
      <c r="AH62" s="8"/>
      <c r="AI62" s="8"/>
      <c r="AJ62" s="8"/>
      <c r="AK62" s="8"/>
      <c r="AL62" s="8"/>
      <c r="AM62" s="8"/>
      <c r="AO62" s="8"/>
    </row>
    <row r="63" spans="2:41" ht="14.4" x14ac:dyDescent="0.3">
      <c r="B63" s="10" t="s">
        <v>8</v>
      </c>
      <c r="C63" s="9">
        <v>80</v>
      </c>
      <c r="D63" s="9">
        <v>87</v>
      </c>
      <c r="E63" s="9">
        <v>114</v>
      </c>
      <c r="F63" s="9">
        <v>105</v>
      </c>
      <c r="G63" s="9">
        <v>88</v>
      </c>
      <c r="H63" s="9">
        <v>95</v>
      </c>
      <c r="I63" s="9">
        <v>87</v>
      </c>
      <c r="J63" s="9">
        <v>77</v>
      </c>
      <c r="K63" s="9">
        <v>103</v>
      </c>
      <c r="L63" s="9">
        <v>69</v>
      </c>
      <c r="M63" s="9">
        <v>92</v>
      </c>
      <c r="N63" s="8"/>
      <c r="P63" s="7"/>
      <c r="Q63" s="9"/>
      <c r="R63" s="9"/>
      <c r="S63" s="9"/>
      <c r="T63" s="9"/>
      <c r="U63" s="9"/>
      <c r="V63" s="9"/>
      <c r="W63" s="9"/>
      <c r="AE63" s="8"/>
      <c r="AH63" s="8"/>
      <c r="AI63" s="8"/>
      <c r="AJ63" s="8"/>
      <c r="AK63" s="8"/>
      <c r="AL63" s="8"/>
      <c r="AM63" s="8"/>
      <c r="AO63" s="8"/>
    </row>
    <row r="64" spans="2:41" ht="14.4" x14ac:dyDescent="0.3">
      <c r="B64" s="10" t="s">
        <v>6</v>
      </c>
      <c r="C64" s="9">
        <f>SUM(C62-C63)</f>
        <v>3</v>
      </c>
      <c r="D64" s="9">
        <f t="shared" ref="D64:N64" si="31">SUM(D62-D63)</f>
        <v>5</v>
      </c>
      <c r="E64" s="9">
        <f t="shared" si="31"/>
        <v>5</v>
      </c>
      <c r="F64" s="9">
        <f t="shared" si="31"/>
        <v>-22</v>
      </c>
      <c r="G64" s="9">
        <f t="shared" si="31"/>
        <v>-11</v>
      </c>
      <c r="H64" s="9">
        <f t="shared" si="31"/>
        <v>-21</v>
      </c>
      <c r="I64" s="9">
        <f t="shared" si="31"/>
        <v>-7</v>
      </c>
      <c r="J64" s="9">
        <f t="shared" si="31"/>
        <v>20</v>
      </c>
      <c r="K64" s="9">
        <f t="shared" si="31"/>
        <v>-23</v>
      </c>
      <c r="L64" s="9">
        <f t="shared" si="31"/>
        <v>24</v>
      </c>
      <c r="M64" s="9">
        <f t="shared" si="31"/>
        <v>-3</v>
      </c>
      <c r="N64" s="9">
        <f t="shared" si="31"/>
        <v>0</v>
      </c>
      <c r="P64" s="7"/>
      <c r="AE64" s="8"/>
      <c r="AH64" s="8"/>
      <c r="AI64" s="8"/>
      <c r="AJ64" s="8"/>
      <c r="AK64" s="8"/>
      <c r="AL64" s="8"/>
      <c r="AM64" s="8"/>
      <c r="AO64" s="8"/>
    </row>
    <row r="65" spans="2:45" ht="14.4" x14ac:dyDescent="0.3">
      <c r="B65" s="7" t="s">
        <v>1</v>
      </c>
      <c r="C65" s="42">
        <v>505</v>
      </c>
      <c r="D65" s="42">
        <v>512</v>
      </c>
      <c r="E65" s="42">
        <v>523</v>
      </c>
      <c r="F65" s="42">
        <v>531</v>
      </c>
      <c r="G65" s="42">
        <v>513</v>
      </c>
      <c r="H65" s="42">
        <v>505</v>
      </c>
      <c r="I65" s="42">
        <v>484</v>
      </c>
      <c r="J65" s="42">
        <v>481</v>
      </c>
      <c r="K65" s="42">
        <v>504</v>
      </c>
      <c r="L65" s="42">
        <v>482</v>
      </c>
      <c r="M65" s="42">
        <v>504</v>
      </c>
      <c r="N65" s="42">
        <v>506</v>
      </c>
      <c r="P65" s="7"/>
      <c r="AE65" s="8"/>
      <c r="AH65" s="8"/>
      <c r="AI65" s="8"/>
      <c r="AJ65" s="8"/>
      <c r="AK65" s="8"/>
      <c r="AL65" s="8"/>
      <c r="AM65" s="8"/>
      <c r="AO65" s="8"/>
    </row>
    <row r="66" spans="2:45" ht="14.4" x14ac:dyDescent="0.3">
      <c r="C66" s="9"/>
      <c r="D66" s="9"/>
      <c r="E66" s="9"/>
      <c r="F66" s="9"/>
      <c r="G66" s="9"/>
      <c r="H66" s="9"/>
      <c r="I66" s="9"/>
      <c r="J66" s="6"/>
      <c r="K66" s="7"/>
      <c r="L66" s="8"/>
      <c r="M66" s="8"/>
      <c r="N66" s="8"/>
      <c r="P66" s="7"/>
      <c r="AE66" s="8"/>
      <c r="AH66" s="8"/>
      <c r="AI66" s="8"/>
      <c r="AJ66" s="8"/>
      <c r="AK66" s="8"/>
      <c r="AL66" s="8"/>
      <c r="AM66" s="8"/>
      <c r="AO66" s="8"/>
    </row>
    <row r="67" spans="2:45" ht="14.4" x14ac:dyDescent="0.3">
      <c r="B67" s="10"/>
      <c r="C67" s="9"/>
      <c r="D67" s="9"/>
      <c r="E67" s="9"/>
      <c r="F67" s="9"/>
      <c r="G67" s="9"/>
      <c r="H67" s="9"/>
      <c r="I67" s="9"/>
      <c r="J67" s="6"/>
      <c r="K67" s="7"/>
      <c r="L67" s="8"/>
      <c r="M67" s="8"/>
      <c r="N67" s="8"/>
      <c r="P67" s="7"/>
      <c r="AE67" s="8"/>
      <c r="AH67" s="8"/>
      <c r="AI67" s="8"/>
      <c r="AJ67" s="8"/>
      <c r="AK67" s="8"/>
      <c r="AL67" s="8"/>
      <c r="AM67" s="8"/>
      <c r="AO67" s="8"/>
    </row>
    <row r="68" spans="2:45" ht="14.4" x14ac:dyDescent="0.3">
      <c r="B68" s="10"/>
      <c r="C68" s="9"/>
      <c r="D68" s="9"/>
      <c r="E68" s="9"/>
      <c r="F68" s="9"/>
      <c r="G68" s="9"/>
      <c r="H68" s="9"/>
      <c r="I68" s="9"/>
      <c r="J68" s="6"/>
      <c r="K68" s="7"/>
      <c r="L68" s="8"/>
      <c r="M68" s="8"/>
      <c r="N68" s="8"/>
      <c r="P68" s="7"/>
      <c r="Q68" s="9"/>
      <c r="R68" s="9"/>
      <c r="S68" s="9"/>
      <c r="T68" s="9"/>
      <c r="U68" s="9"/>
      <c r="V68" s="9"/>
      <c r="W68" s="9"/>
      <c r="AE68" s="8"/>
      <c r="AH68" s="8"/>
      <c r="AI68" s="8"/>
      <c r="AJ68" s="8"/>
      <c r="AK68" s="8"/>
      <c r="AL68" s="8"/>
      <c r="AM68" s="8"/>
      <c r="AO68" s="8"/>
    </row>
    <row r="69" spans="2:45" ht="14.4" x14ac:dyDescent="0.3">
      <c r="B69" s="10"/>
      <c r="C69" s="9"/>
      <c r="D69" s="9"/>
      <c r="E69" s="9"/>
      <c r="F69" s="9"/>
      <c r="G69" s="9"/>
      <c r="H69" s="9"/>
      <c r="I69" s="9"/>
      <c r="J69" s="6"/>
      <c r="K69" s="7"/>
      <c r="L69" s="8"/>
      <c r="M69" s="8"/>
      <c r="N69" s="8"/>
      <c r="P69" s="7"/>
      <c r="Q69" s="9"/>
      <c r="R69" s="9"/>
      <c r="S69" s="9"/>
      <c r="T69" s="9"/>
      <c r="U69" s="9"/>
      <c r="V69" s="9"/>
      <c r="W69" s="9"/>
      <c r="AE69" s="8"/>
      <c r="AH69" s="8"/>
      <c r="AI69" s="8"/>
      <c r="AJ69" s="8"/>
      <c r="AK69" s="8"/>
      <c r="AL69" s="8"/>
      <c r="AM69" s="8"/>
      <c r="AO69" s="8"/>
    </row>
    <row r="70" spans="2:45" ht="14.4" x14ac:dyDescent="0.3">
      <c r="B70" s="10"/>
      <c r="C70" s="9"/>
      <c r="D70" s="9"/>
      <c r="E70" s="9"/>
      <c r="F70" s="9"/>
      <c r="G70" s="9"/>
      <c r="H70" s="9"/>
      <c r="I70" s="9"/>
      <c r="J70" s="6"/>
      <c r="K70" s="7"/>
      <c r="L70" s="8"/>
      <c r="M70" s="8"/>
      <c r="N70" s="8"/>
      <c r="P70" s="7"/>
      <c r="Q70" s="9"/>
      <c r="R70" s="9"/>
      <c r="S70" s="9"/>
      <c r="T70" s="9"/>
      <c r="U70" s="9"/>
      <c r="V70" s="9"/>
      <c r="W70" s="9"/>
      <c r="AE70" s="8"/>
      <c r="AH70" s="8"/>
      <c r="AI70" s="8"/>
      <c r="AJ70" s="8"/>
      <c r="AK70" s="8"/>
      <c r="AL70" s="8"/>
      <c r="AM70" s="8"/>
      <c r="AO70" s="8"/>
    </row>
    <row r="71" spans="2:45" ht="14.4" x14ac:dyDescent="0.3">
      <c r="B71" s="10"/>
      <c r="C71" s="9"/>
      <c r="D71" s="9"/>
      <c r="E71" s="9"/>
      <c r="F71" s="9"/>
      <c r="G71" s="9"/>
      <c r="H71" s="9"/>
      <c r="I71" s="9"/>
      <c r="J71" s="6"/>
      <c r="K71" s="7"/>
      <c r="L71" s="8"/>
      <c r="M71" s="8"/>
      <c r="N71" s="8"/>
      <c r="P71" s="7"/>
      <c r="Q71" s="9"/>
      <c r="R71" s="9"/>
      <c r="S71" s="9"/>
      <c r="T71" s="9"/>
      <c r="U71" s="9"/>
      <c r="V71" s="9"/>
      <c r="W71" s="9"/>
      <c r="AE71" s="8"/>
      <c r="AH71" s="8"/>
      <c r="AI71" s="8"/>
      <c r="AJ71" s="8"/>
      <c r="AK71" s="8"/>
      <c r="AL71" s="8"/>
      <c r="AM71" s="8"/>
      <c r="AO71" s="8"/>
    </row>
    <row r="72" spans="2:45" ht="14.4" x14ac:dyDescent="0.3">
      <c r="B72" s="10"/>
      <c r="D72" s="15"/>
      <c r="E72" s="8"/>
      <c r="F72" s="8"/>
      <c r="G72" s="9"/>
      <c r="I72" s="6"/>
      <c r="J72" s="6"/>
      <c r="K72" s="7"/>
      <c r="L72" s="8"/>
      <c r="M72" s="8"/>
      <c r="N72" s="8"/>
      <c r="P72" s="7"/>
      <c r="Q72" s="9"/>
      <c r="R72" s="9"/>
      <c r="S72" s="9"/>
      <c r="T72" s="9"/>
      <c r="U72" s="9"/>
      <c r="V72" s="9"/>
      <c r="W72" s="9"/>
      <c r="AE72" s="8"/>
      <c r="AH72" s="8"/>
      <c r="AI72" s="8"/>
      <c r="AJ72" s="8"/>
      <c r="AK72" s="8"/>
      <c r="AL72" s="8"/>
      <c r="AM72" s="8"/>
      <c r="AO72" s="8"/>
    </row>
    <row r="73" spans="2:45" ht="14.4" x14ac:dyDescent="0.3">
      <c r="I73" s="7"/>
      <c r="K73" s="7"/>
      <c r="L73" s="8"/>
      <c r="M73" s="8"/>
      <c r="N73" s="8"/>
      <c r="Q73" s="9"/>
      <c r="R73" s="9"/>
      <c r="S73" s="9"/>
      <c r="T73" s="9"/>
      <c r="U73" s="9"/>
      <c r="V73" s="9"/>
      <c r="W73" s="9"/>
      <c r="AE73" s="8"/>
      <c r="AF73" s="8"/>
      <c r="AG73" s="8"/>
      <c r="AH73" s="8"/>
      <c r="AI73" s="8"/>
      <c r="AJ73" s="8"/>
      <c r="AK73" s="8"/>
      <c r="AL73" s="8"/>
      <c r="AM73" s="8"/>
      <c r="AO73" s="8"/>
    </row>
    <row r="74" spans="2:45" ht="14.4" x14ac:dyDescent="0.3">
      <c r="B74" s="6"/>
      <c r="C74" s="6"/>
      <c r="D74" s="6"/>
      <c r="E74" s="6"/>
      <c r="F74" s="6"/>
      <c r="G74" s="6"/>
      <c r="H74" s="6"/>
      <c r="I74" s="6"/>
      <c r="K74" s="7"/>
      <c r="L74" s="8"/>
      <c r="M74" s="8"/>
      <c r="N74" s="8"/>
      <c r="Q74" s="9"/>
      <c r="R74" s="9"/>
      <c r="S74" s="9"/>
      <c r="T74" s="9"/>
      <c r="U74" s="9"/>
      <c r="V74" s="9"/>
      <c r="W74" s="9"/>
      <c r="AF74" s="12" t="s">
        <v>30</v>
      </c>
      <c r="AG74" s="12"/>
      <c r="AL74" s="8"/>
      <c r="AM74" s="8"/>
      <c r="AO74" s="8"/>
    </row>
    <row r="75" spans="2:45" ht="14.4" x14ac:dyDescent="0.3">
      <c r="B75" s="6"/>
      <c r="C75" s="6"/>
      <c r="D75" s="6"/>
      <c r="E75" s="6"/>
      <c r="F75" s="6"/>
      <c r="G75" s="6"/>
      <c r="H75" s="6"/>
      <c r="I75" s="6"/>
      <c r="K75" s="7"/>
      <c r="L75" s="8"/>
      <c r="M75" s="8"/>
      <c r="N75" s="8"/>
      <c r="W75" s="9"/>
      <c r="AF75" s="1" t="s">
        <v>7</v>
      </c>
      <c r="AG75" s="1" t="s">
        <v>8</v>
      </c>
      <c r="AH75" s="1" t="s">
        <v>6</v>
      </c>
      <c r="AI75" s="1" t="s">
        <v>1</v>
      </c>
      <c r="AJ75" s="1"/>
      <c r="AK75" s="1"/>
      <c r="AL75" s="8"/>
      <c r="AN75" s="8">
        <v>2011</v>
      </c>
      <c r="AO75" s="8">
        <v>2012</v>
      </c>
      <c r="AP75" s="8">
        <v>2013</v>
      </c>
      <c r="AQ75" s="8">
        <v>2014</v>
      </c>
      <c r="AR75" s="8">
        <v>2015</v>
      </c>
      <c r="AS75" s="8">
        <v>2016</v>
      </c>
    </row>
    <row r="76" spans="2:45" ht="14.4" x14ac:dyDescent="0.3">
      <c r="B76" s="6"/>
      <c r="C76" s="6"/>
      <c r="D76" s="6"/>
      <c r="E76" s="6"/>
      <c r="F76" s="6"/>
      <c r="G76" s="6"/>
      <c r="H76" s="6"/>
      <c r="I76" s="6"/>
      <c r="K76" s="7"/>
      <c r="L76" s="8"/>
      <c r="M76" s="8"/>
      <c r="N76" s="8"/>
      <c r="W76" s="9"/>
      <c r="AE76" s="1">
        <v>2011</v>
      </c>
      <c r="AF76" s="8">
        <v>54976</v>
      </c>
      <c r="AG76" s="8">
        <v>56380</v>
      </c>
      <c r="AH76" s="9">
        <f>SUM(AF76-AG76)</f>
        <v>-1404</v>
      </c>
      <c r="AI76">
        <v>318452</v>
      </c>
      <c r="AK76" s="13">
        <f>SUM(AH76/AI76)</f>
        <v>-4.4088277040181881E-3</v>
      </c>
      <c r="AL76" s="8"/>
      <c r="AM76" s="8" t="s">
        <v>30</v>
      </c>
      <c r="AN76" s="8">
        <v>-1404</v>
      </c>
      <c r="AO76" s="8">
        <v>-319</v>
      </c>
      <c r="AP76" s="8">
        <v>1598</v>
      </c>
      <c r="AQ76" s="8">
        <v>1113</v>
      </c>
      <c r="AR76" s="8">
        <v>1451</v>
      </c>
      <c r="AS76" s="8">
        <v>4069</v>
      </c>
    </row>
    <row r="77" spans="2:45" ht="14.4" x14ac:dyDescent="0.3">
      <c r="B77" s="6"/>
      <c r="C77" s="6"/>
      <c r="D77" s="6"/>
      <c r="E77" s="6"/>
      <c r="F77" s="6"/>
      <c r="G77" s="6"/>
      <c r="H77" s="6"/>
      <c r="I77" s="6"/>
      <c r="K77" s="7"/>
      <c r="L77" s="8"/>
      <c r="M77" s="8"/>
      <c r="N77" s="8"/>
      <c r="W77" s="9"/>
      <c r="AE77" s="1">
        <v>2012</v>
      </c>
      <c r="AF77" s="8">
        <v>54850</v>
      </c>
      <c r="AG77" s="8">
        <v>55169</v>
      </c>
      <c r="AH77" s="9">
        <f>SUM(AF77-AG77)</f>
        <v>-319</v>
      </c>
      <c r="AI77">
        <v>319575</v>
      </c>
      <c r="AK77" s="13">
        <f t="shared" ref="AK77:AK79" si="32">SUM(AH77/AI77)</f>
        <v>-9.9820073535163882E-4</v>
      </c>
      <c r="AL77" s="8"/>
      <c r="AM77" t="s">
        <v>31</v>
      </c>
      <c r="AN77">
        <v>26</v>
      </c>
      <c r="AO77">
        <v>-53</v>
      </c>
      <c r="AP77">
        <v>-13</v>
      </c>
      <c r="AQ77">
        <v>1</v>
      </c>
      <c r="AR77">
        <v>-78</v>
      </c>
      <c r="AS77">
        <v>101</v>
      </c>
    </row>
    <row r="78" spans="2:45" ht="14.4" x14ac:dyDescent="0.3">
      <c r="B78" s="6"/>
      <c r="C78" s="6"/>
      <c r="D78" s="6"/>
      <c r="E78" s="6"/>
      <c r="F78" s="6"/>
      <c r="G78" s="6"/>
      <c r="H78" s="6"/>
      <c r="I78" s="6"/>
      <c r="K78" s="7"/>
      <c r="L78" s="8"/>
      <c r="M78" s="8"/>
      <c r="N78" s="8"/>
      <c r="W78" s="9"/>
      <c r="AE78" s="1">
        <v>2013</v>
      </c>
      <c r="AF78" s="8">
        <v>57732</v>
      </c>
      <c r="AG78" s="8">
        <v>56134</v>
      </c>
      <c r="AH78" s="9">
        <f t="shared" ref="AH78:AH85" si="33">SUM(AF78-AG78)</f>
        <v>1598</v>
      </c>
      <c r="AI78">
        <v>321857</v>
      </c>
      <c r="AK78" s="13">
        <f t="shared" si="32"/>
        <v>4.9649378450678404E-3</v>
      </c>
      <c r="AL78" s="8"/>
      <c r="AM78" t="s">
        <v>33</v>
      </c>
      <c r="AN78">
        <v>-19</v>
      </c>
      <c r="AO78">
        <v>-6</v>
      </c>
      <c r="AP78">
        <v>-39</v>
      </c>
      <c r="AQ78">
        <v>-29</v>
      </c>
      <c r="AR78">
        <v>8</v>
      </c>
      <c r="AS78">
        <v>168</v>
      </c>
    </row>
    <row r="79" spans="2:45" ht="14.4" x14ac:dyDescent="0.3">
      <c r="B79" s="6"/>
      <c r="C79" s="6"/>
      <c r="D79" s="6"/>
      <c r="E79" s="6"/>
      <c r="F79" s="6"/>
      <c r="G79" s="6"/>
      <c r="H79" s="6"/>
      <c r="I79" s="6"/>
      <c r="K79" s="7"/>
      <c r="L79" s="8"/>
      <c r="M79" s="8"/>
      <c r="N79" s="8"/>
      <c r="W79" s="9"/>
      <c r="AE79" s="1">
        <v>2014</v>
      </c>
      <c r="AF79" s="8">
        <v>59881</v>
      </c>
      <c r="AG79" s="8">
        <v>58768</v>
      </c>
      <c r="AH79" s="9">
        <f t="shared" si="33"/>
        <v>1113</v>
      </c>
      <c r="AI79">
        <v>325671</v>
      </c>
      <c r="AK79" s="13">
        <f t="shared" si="32"/>
        <v>3.4175594388201592E-3</v>
      </c>
      <c r="AL79" s="8"/>
      <c r="AM79" t="s">
        <v>35</v>
      </c>
      <c r="AN79">
        <v>-6</v>
      </c>
      <c r="AO79">
        <v>-13</v>
      </c>
      <c r="AP79">
        <v>-4</v>
      </c>
      <c r="AQ79">
        <v>-8</v>
      </c>
      <c r="AR79">
        <v>2</v>
      </c>
      <c r="AS79">
        <v>-58</v>
      </c>
    </row>
    <row r="80" spans="2:45" ht="14.4" x14ac:dyDescent="0.3">
      <c r="B80" s="6"/>
      <c r="C80" s="6"/>
      <c r="D80" s="29"/>
      <c r="E80" s="8"/>
      <c r="F80" s="8"/>
      <c r="G80" s="8"/>
      <c r="H80" s="6"/>
      <c r="I80" s="6"/>
      <c r="K80" s="7"/>
      <c r="L80" s="8"/>
      <c r="M80" s="8"/>
      <c r="N80" s="8"/>
      <c r="W80" s="9"/>
      <c r="AE80" s="1"/>
      <c r="AF80" s="8"/>
      <c r="AG80" s="8"/>
      <c r="AH80" s="9"/>
      <c r="AK80" s="13"/>
      <c r="AL80" s="8"/>
    </row>
    <row r="81" spans="2:45" ht="14.4" x14ac:dyDescent="0.3">
      <c r="B81" s="6"/>
      <c r="C81" s="6"/>
      <c r="D81" s="29"/>
      <c r="E81" s="8"/>
      <c r="F81" s="8"/>
      <c r="G81" s="8"/>
      <c r="H81" s="6"/>
      <c r="I81" s="6"/>
      <c r="K81" s="7"/>
      <c r="L81" s="8"/>
      <c r="M81" s="8"/>
      <c r="N81" s="8"/>
      <c r="W81" s="9"/>
      <c r="AE81" s="1"/>
      <c r="AF81" s="8"/>
      <c r="AG81" s="8"/>
      <c r="AH81" s="9"/>
      <c r="AK81" s="13"/>
      <c r="AL81" s="8"/>
    </row>
    <row r="82" spans="2:45" ht="14.4" x14ac:dyDescent="0.3">
      <c r="B82" s="6"/>
      <c r="C82" s="6"/>
      <c r="D82" s="29"/>
      <c r="E82" s="8"/>
      <c r="F82" s="8"/>
      <c r="G82" s="8"/>
      <c r="H82" s="6"/>
      <c r="I82" s="6"/>
      <c r="K82" s="7"/>
      <c r="L82" s="8"/>
      <c r="M82" s="8"/>
      <c r="N82" s="8"/>
      <c r="W82" s="9"/>
      <c r="AE82" s="1"/>
      <c r="AF82" s="8"/>
      <c r="AG82" s="8"/>
      <c r="AH82" s="9"/>
      <c r="AK82" s="13"/>
      <c r="AL82" s="8"/>
    </row>
    <row r="83" spans="2:45" ht="14.4" x14ac:dyDescent="0.3">
      <c r="B83" s="6"/>
      <c r="C83" s="6"/>
      <c r="D83" s="29"/>
      <c r="E83" s="8"/>
      <c r="F83" s="8"/>
      <c r="G83" s="8"/>
      <c r="H83" s="6"/>
      <c r="I83" s="6"/>
      <c r="K83" s="7"/>
      <c r="L83" s="8"/>
      <c r="M83" s="8"/>
      <c r="N83" s="8"/>
      <c r="W83" s="9"/>
      <c r="AE83" s="1"/>
      <c r="AF83" s="8"/>
      <c r="AG83" s="8"/>
      <c r="AH83" s="9"/>
      <c r="AK83" s="13"/>
      <c r="AL83" s="8"/>
    </row>
    <row r="84" spans="2:45" ht="14.4" x14ac:dyDescent="0.3">
      <c r="B84" s="6"/>
      <c r="C84" s="6"/>
      <c r="D84" s="6"/>
      <c r="E84" s="6"/>
      <c r="F84" s="6"/>
      <c r="G84" s="6"/>
      <c r="H84" s="6"/>
      <c r="I84" s="6"/>
      <c r="K84" s="7"/>
      <c r="L84" s="8"/>
      <c r="M84" s="8"/>
      <c r="N84" s="8"/>
      <c r="W84" s="9"/>
      <c r="AE84" s="1">
        <v>2015</v>
      </c>
      <c r="AF84" s="8">
        <v>61529</v>
      </c>
      <c r="AG84" s="8">
        <v>60078</v>
      </c>
      <c r="AH84" s="9">
        <f t="shared" si="33"/>
        <v>1451</v>
      </c>
      <c r="AI84">
        <v>329100</v>
      </c>
      <c r="AK84" s="13">
        <f>SUM(AH84/AI84)</f>
        <v>4.408994226678821E-3</v>
      </c>
      <c r="AL84" s="8"/>
    </row>
    <row r="85" spans="2:45" ht="14.4" x14ac:dyDescent="0.3">
      <c r="B85" s="6"/>
      <c r="C85" s="6"/>
      <c r="D85" s="6"/>
      <c r="E85" s="6"/>
      <c r="F85" s="6"/>
      <c r="G85" s="6"/>
      <c r="H85" s="6"/>
      <c r="I85" s="6"/>
      <c r="K85" s="7"/>
      <c r="L85" s="8"/>
      <c r="M85" s="8"/>
      <c r="N85" s="8"/>
      <c r="W85" s="9"/>
      <c r="AE85" s="11">
        <v>2016</v>
      </c>
      <c r="AF85" s="8">
        <v>66224</v>
      </c>
      <c r="AG85" s="8">
        <v>62155</v>
      </c>
      <c r="AH85" s="9">
        <f t="shared" si="33"/>
        <v>4069</v>
      </c>
      <c r="AI85">
        <v>332529</v>
      </c>
      <c r="AJ85" s="8"/>
      <c r="AK85" s="13">
        <f>SUM(AH85/AI85)</f>
        <v>1.2236526739021258E-2</v>
      </c>
      <c r="AL85" s="8"/>
    </row>
    <row r="86" spans="2:45" ht="14.4" x14ac:dyDescent="0.3">
      <c r="K86" s="7"/>
      <c r="L86" s="8"/>
      <c r="M86" s="8"/>
      <c r="N86" s="8"/>
      <c r="W86" s="9"/>
      <c r="AE86" s="1">
        <v>2017</v>
      </c>
      <c r="AF86" s="8">
        <v>68573</v>
      </c>
      <c r="AG86" s="8">
        <v>60333</v>
      </c>
      <c r="AH86" s="8">
        <v>8240</v>
      </c>
      <c r="AI86" s="8">
        <v>338349</v>
      </c>
      <c r="AK86" s="13">
        <f t="shared" ref="AK86" si="34">SUM(AH86/AI86)</f>
        <v>2.4353552101528304E-2</v>
      </c>
      <c r="AL86" s="8"/>
    </row>
    <row r="87" spans="2:45" ht="14.4" x14ac:dyDescent="0.3">
      <c r="K87" s="7"/>
      <c r="L87" s="8"/>
      <c r="M87" s="8"/>
      <c r="N87" s="8"/>
      <c r="W87" s="9"/>
      <c r="AL87" s="8"/>
      <c r="AN87" s="8">
        <v>2011</v>
      </c>
      <c r="AO87" s="8">
        <v>2012</v>
      </c>
      <c r="AP87" s="8">
        <v>2013</v>
      </c>
      <c r="AQ87" s="8">
        <v>2014</v>
      </c>
      <c r="AR87" s="8">
        <v>2015</v>
      </c>
      <c r="AS87" s="8">
        <v>2016</v>
      </c>
    </row>
    <row r="88" spans="2:45" ht="14.4" x14ac:dyDescent="0.3">
      <c r="K88" s="7"/>
      <c r="L88" s="8"/>
      <c r="M88" s="8"/>
      <c r="N88" s="8"/>
      <c r="W88" s="9"/>
      <c r="AL88" s="8"/>
      <c r="AM88" s="8" t="s">
        <v>30</v>
      </c>
      <c r="AN88" s="8">
        <v>-1404</v>
      </c>
      <c r="AO88" s="8">
        <v>-319</v>
      </c>
      <c r="AP88" s="8">
        <v>1598</v>
      </c>
      <c r="AQ88" s="8">
        <v>1113</v>
      </c>
      <c r="AR88" s="8">
        <v>1451</v>
      </c>
      <c r="AS88" s="8">
        <v>4069</v>
      </c>
    </row>
    <row r="89" spans="2:45" ht="14.4" x14ac:dyDescent="0.3">
      <c r="K89" s="7"/>
      <c r="L89" s="8"/>
      <c r="M89" s="8"/>
      <c r="N89" s="8"/>
      <c r="W89" s="9"/>
      <c r="AF89" s="12" t="s">
        <v>31</v>
      </c>
      <c r="AG89" s="12"/>
      <c r="AL89" s="8"/>
      <c r="AM89" t="s">
        <v>31</v>
      </c>
      <c r="AN89">
        <v>26</v>
      </c>
      <c r="AO89">
        <v>-53</v>
      </c>
      <c r="AP89">
        <v>-13</v>
      </c>
      <c r="AQ89">
        <v>1</v>
      </c>
      <c r="AR89">
        <v>-78</v>
      </c>
      <c r="AS89">
        <v>101</v>
      </c>
    </row>
    <row r="90" spans="2:45" ht="14.4" x14ac:dyDescent="0.3">
      <c r="K90" s="7"/>
      <c r="L90" s="8"/>
      <c r="M90" s="8"/>
      <c r="N90" s="8"/>
      <c r="W90" s="9"/>
      <c r="AF90" s="1" t="s">
        <v>7</v>
      </c>
      <c r="AG90" s="1" t="s">
        <v>8</v>
      </c>
      <c r="AH90" s="1" t="s">
        <v>6</v>
      </c>
      <c r="AI90" s="1" t="s">
        <v>1</v>
      </c>
      <c r="AJ90" s="1"/>
      <c r="AK90" s="1"/>
      <c r="AL90" s="8"/>
      <c r="AM90" t="s">
        <v>33</v>
      </c>
      <c r="AN90">
        <v>-19</v>
      </c>
      <c r="AO90">
        <v>-6</v>
      </c>
      <c r="AP90">
        <v>-39</v>
      </c>
      <c r="AQ90">
        <v>-29</v>
      </c>
      <c r="AR90">
        <v>8</v>
      </c>
      <c r="AS90">
        <v>168</v>
      </c>
    </row>
    <row r="91" spans="2:45" ht="14.4" x14ac:dyDescent="0.3">
      <c r="W91" s="9"/>
      <c r="AE91" s="1">
        <v>2011</v>
      </c>
      <c r="AF91">
        <v>3367</v>
      </c>
      <c r="AG91">
        <v>3607</v>
      </c>
      <c r="AH91">
        <f t="shared" ref="AH91:AH96" si="35">AF91-AG91</f>
        <v>-240</v>
      </c>
      <c r="AI91">
        <v>19249</v>
      </c>
      <c r="AK91" s="13">
        <f>SUM(AH91/AI91)</f>
        <v>-1.2468180165203388E-2</v>
      </c>
      <c r="AL91" s="8"/>
      <c r="AM91" t="s">
        <v>35</v>
      </c>
      <c r="AN91">
        <v>-6</v>
      </c>
      <c r="AO91">
        <v>-13</v>
      </c>
      <c r="AP91">
        <v>-4</v>
      </c>
      <c r="AQ91">
        <v>-8</v>
      </c>
      <c r="AR91">
        <v>2</v>
      </c>
      <c r="AS91">
        <v>-58</v>
      </c>
    </row>
    <row r="92" spans="2:45" ht="14.4" x14ac:dyDescent="0.3">
      <c r="W92" s="9"/>
      <c r="AE92" s="1">
        <v>2012</v>
      </c>
      <c r="AF92">
        <v>3277</v>
      </c>
      <c r="AG92">
        <v>3634</v>
      </c>
      <c r="AH92">
        <f t="shared" si="35"/>
        <v>-357</v>
      </c>
      <c r="AI92">
        <v>19394</v>
      </c>
      <c r="AK92" s="13">
        <f t="shared" ref="AK92:AK97" si="36">SUM(AH92/AI92)</f>
        <v>-1.8407754975765699E-2</v>
      </c>
      <c r="AL92" s="8"/>
    </row>
    <row r="93" spans="2:45" ht="14.4" x14ac:dyDescent="0.3">
      <c r="W93" s="9"/>
      <c r="AE93" s="1">
        <v>2013</v>
      </c>
      <c r="AF93">
        <v>3838</v>
      </c>
      <c r="AG93">
        <v>3851</v>
      </c>
      <c r="AH93">
        <f t="shared" si="35"/>
        <v>-13</v>
      </c>
      <c r="AI93">
        <v>19494</v>
      </c>
      <c r="AK93" s="13">
        <f t="shared" si="36"/>
        <v>-6.6687185800759204E-4</v>
      </c>
      <c r="AL93" s="8"/>
      <c r="AM93" s="8"/>
    </row>
    <row r="94" spans="2:45" ht="14.4" x14ac:dyDescent="0.3">
      <c r="W94" s="9"/>
      <c r="AE94" s="1">
        <v>2014</v>
      </c>
      <c r="AF94">
        <v>3996</v>
      </c>
      <c r="AG94">
        <v>3995</v>
      </c>
      <c r="AH94">
        <f t="shared" si="35"/>
        <v>1</v>
      </c>
      <c r="AI94">
        <v>19614</v>
      </c>
      <c r="AK94" s="13">
        <f t="shared" si="36"/>
        <v>5.0983991026817579E-5</v>
      </c>
      <c r="AL94" s="8"/>
      <c r="AM94" s="8"/>
    </row>
    <row r="95" spans="2:45" ht="14.4" x14ac:dyDescent="0.3">
      <c r="W95" s="9"/>
      <c r="AE95" s="1">
        <v>2015</v>
      </c>
      <c r="AF95">
        <v>3573</v>
      </c>
      <c r="AG95">
        <v>3651</v>
      </c>
      <c r="AH95">
        <f t="shared" si="35"/>
        <v>-78</v>
      </c>
      <c r="AI95">
        <v>19742</v>
      </c>
      <c r="AK95" s="13">
        <f t="shared" si="36"/>
        <v>-3.9509674804984298E-3</v>
      </c>
      <c r="AL95" s="8"/>
      <c r="AM95" s="8"/>
    </row>
    <row r="96" spans="2:45" ht="14.4" x14ac:dyDescent="0.3">
      <c r="W96" s="9"/>
      <c r="AE96" s="1">
        <v>2016</v>
      </c>
      <c r="AF96" s="8">
        <v>3894</v>
      </c>
      <c r="AG96" s="8">
        <v>3793</v>
      </c>
      <c r="AH96">
        <f t="shared" si="35"/>
        <v>101</v>
      </c>
      <c r="AI96">
        <v>19892</v>
      </c>
      <c r="AK96" s="13">
        <f t="shared" si="36"/>
        <v>5.0774180575105573E-3</v>
      </c>
      <c r="AL96" s="8"/>
      <c r="AM96" s="8"/>
    </row>
    <row r="97" spans="2:59" ht="14.4" x14ac:dyDescent="0.3">
      <c r="W97" s="9"/>
      <c r="AE97" s="1">
        <v>2017</v>
      </c>
      <c r="AF97" s="9">
        <v>4153</v>
      </c>
      <c r="AG97" s="9">
        <v>3894</v>
      </c>
      <c r="AH97" s="9">
        <v>259</v>
      </c>
      <c r="AI97" s="9">
        <v>20074</v>
      </c>
      <c r="AK97" s="13">
        <f t="shared" si="36"/>
        <v>1.2902261631961742E-2</v>
      </c>
      <c r="AL97" s="8"/>
      <c r="AM97" s="8"/>
    </row>
    <row r="98" spans="2:59" ht="14.4" x14ac:dyDescent="0.3">
      <c r="B98" s="6"/>
      <c r="C98" s="6"/>
      <c r="D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9"/>
      <c r="X98" s="8"/>
      <c r="Y98" s="8"/>
      <c r="Z98" s="8"/>
      <c r="AA98" s="8"/>
      <c r="AB98" s="8"/>
      <c r="AC98" s="8"/>
      <c r="AD98" s="32"/>
      <c r="AL98" s="8"/>
      <c r="AM98" s="8"/>
    </row>
    <row r="99" spans="2:59" ht="14.4" x14ac:dyDescent="0.3">
      <c r="B99" s="7"/>
      <c r="C99" s="7"/>
      <c r="D99" s="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9"/>
      <c r="X99" s="8"/>
      <c r="Y99" s="8"/>
      <c r="Z99" s="8"/>
      <c r="AA99" s="8"/>
      <c r="AB99" s="8"/>
      <c r="AC99" s="8"/>
      <c r="AD99" s="32"/>
      <c r="AF99" s="12" t="s">
        <v>33</v>
      </c>
      <c r="AG99" s="12"/>
      <c r="AL99" s="8"/>
      <c r="AM99" s="8"/>
    </row>
    <row r="100" spans="2:59" ht="14.4" x14ac:dyDescent="0.3">
      <c r="B100" s="6"/>
      <c r="C100" s="6"/>
      <c r="D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32"/>
      <c r="AF100" s="1" t="s">
        <v>7</v>
      </c>
      <c r="AG100" s="1" t="s">
        <v>8</v>
      </c>
      <c r="AH100" s="1" t="s">
        <v>6</v>
      </c>
      <c r="AI100" s="1" t="s">
        <v>1</v>
      </c>
      <c r="AJ100" s="1"/>
      <c r="AK100" s="1"/>
      <c r="AL100" s="8"/>
      <c r="AM100" s="8"/>
    </row>
    <row r="101" spans="2:59" ht="14.4" x14ac:dyDescent="0.3">
      <c r="B101" s="6"/>
      <c r="C101" s="6"/>
      <c r="D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32"/>
      <c r="AE101" s="1">
        <v>2011</v>
      </c>
      <c r="AF101">
        <v>397</v>
      </c>
      <c r="AG101">
        <v>444</v>
      </c>
      <c r="AH101">
        <f t="shared" ref="AH101:AH104" si="37">AF101-AG101</f>
        <v>-47</v>
      </c>
      <c r="AI101">
        <v>3718</v>
      </c>
      <c r="AK101" s="13">
        <f t="shared" ref="AK101:AK104" si="38">SUM(AH101/AI101)</f>
        <v>-1.2641204948897257E-2</v>
      </c>
      <c r="AL101" s="8"/>
      <c r="AM101" s="8"/>
    </row>
    <row r="102" spans="2:59" ht="14.4" x14ac:dyDescent="0.3">
      <c r="B102" s="6"/>
      <c r="C102" s="6"/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32"/>
      <c r="AE102" s="1">
        <v>2012</v>
      </c>
      <c r="AF102">
        <v>463</v>
      </c>
      <c r="AG102">
        <v>493</v>
      </c>
      <c r="AH102">
        <f t="shared" si="37"/>
        <v>-30</v>
      </c>
      <c r="AI102">
        <v>3689</v>
      </c>
      <c r="AK102" s="13">
        <f t="shared" si="38"/>
        <v>-8.1322851721333696E-3</v>
      </c>
      <c r="AL102" s="8"/>
      <c r="AM102" s="8"/>
    </row>
    <row r="103" spans="2:59" ht="14.4" x14ac:dyDescent="0.3">
      <c r="B103" s="6"/>
      <c r="C103" s="6"/>
      <c r="D103" s="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32"/>
      <c r="AE103" s="1">
        <v>2013</v>
      </c>
      <c r="AF103">
        <v>460</v>
      </c>
      <c r="AG103">
        <v>505</v>
      </c>
      <c r="AH103">
        <f t="shared" si="37"/>
        <v>-45</v>
      </c>
      <c r="AI103">
        <v>3683</v>
      </c>
      <c r="AK103" s="13">
        <f t="shared" si="38"/>
        <v>-1.2218300298669563E-2</v>
      </c>
      <c r="AL103" s="8"/>
      <c r="AM103" s="8"/>
    </row>
    <row r="104" spans="2:59" ht="14.4" x14ac:dyDescent="0.3">
      <c r="B104" s="6"/>
      <c r="C104" s="6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32"/>
      <c r="AE104" s="1">
        <v>2014</v>
      </c>
      <c r="AF104">
        <v>614</v>
      </c>
      <c r="AG104">
        <v>588</v>
      </c>
      <c r="AH104">
        <f t="shared" si="37"/>
        <v>26</v>
      </c>
      <c r="AI104">
        <v>3657</v>
      </c>
      <c r="AK104" s="13">
        <f t="shared" si="38"/>
        <v>7.1096527208094062E-3</v>
      </c>
      <c r="AL104" s="8"/>
      <c r="AM104" s="8"/>
    </row>
    <row r="105" spans="2:59" ht="14.4" x14ac:dyDescent="0.3">
      <c r="B105" s="6"/>
      <c r="C105" s="6"/>
      <c r="D105" s="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32"/>
      <c r="AE105" s="1">
        <v>2015</v>
      </c>
      <c r="AF105">
        <v>565</v>
      </c>
      <c r="AG105">
        <v>549</v>
      </c>
      <c r="AH105">
        <f>AF105-AG105</f>
        <v>16</v>
      </c>
      <c r="AI105">
        <v>3669</v>
      </c>
      <c r="AK105" s="13">
        <f>SUM(AH105/AI105)</f>
        <v>4.3608612701008451E-3</v>
      </c>
      <c r="AL105" s="8"/>
      <c r="AM105" s="8"/>
    </row>
    <row r="106" spans="2:59" ht="14.4" x14ac:dyDescent="0.3">
      <c r="B106" s="7"/>
      <c r="C106" s="7"/>
      <c r="D106" s="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32"/>
      <c r="AE106" s="11">
        <v>2016</v>
      </c>
      <c r="AF106" s="8">
        <v>876</v>
      </c>
      <c r="AG106" s="8">
        <v>686</v>
      </c>
      <c r="AH106" s="8">
        <f>AF106-AG106</f>
        <v>190</v>
      </c>
      <c r="AI106">
        <v>3685</v>
      </c>
      <c r="AJ106" s="8"/>
      <c r="AK106" s="13">
        <f>SUM(AH106/AI106)</f>
        <v>5.1560379918588875E-2</v>
      </c>
      <c r="AL106" s="8"/>
      <c r="AM106" s="8"/>
    </row>
    <row r="107" spans="2:59" ht="14.4" x14ac:dyDescent="0.3">
      <c r="B107" s="6"/>
      <c r="C107" s="6"/>
      <c r="D107" s="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32"/>
      <c r="AE107" s="1">
        <v>2017</v>
      </c>
      <c r="AF107" s="9">
        <v>1233</v>
      </c>
      <c r="AG107" s="9">
        <v>872</v>
      </c>
      <c r="AH107" s="9">
        <v>361</v>
      </c>
      <c r="AI107" s="9">
        <v>3871</v>
      </c>
      <c r="AK107" s="13">
        <f>SUM(AH107/AI107)</f>
        <v>9.325755618703177E-2</v>
      </c>
      <c r="AL107" s="8"/>
      <c r="AM107" s="8"/>
    </row>
    <row r="108" spans="2:59" ht="14.4" x14ac:dyDescent="0.3">
      <c r="B108" s="6"/>
      <c r="C108" s="6"/>
      <c r="D108" s="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32"/>
      <c r="AL108" s="8"/>
      <c r="AM108" s="8"/>
    </row>
    <row r="109" spans="2:59" ht="14.4" x14ac:dyDescent="0.3">
      <c r="B109" s="6"/>
      <c r="C109" s="6"/>
      <c r="D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32"/>
      <c r="AF109" s="1" t="s">
        <v>35</v>
      </c>
      <c r="AG109" s="1"/>
      <c r="AH109" s="1"/>
      <c r="AI109" s="1"/>
      <c r="AJ109" s="1"/>
      <c r="AK109" s="1"/>
      <c r="AL109" s="8"/>
      <c r="AM109" s="8"/>
    </row>
    <row r="110" spans="2:59" ht="14.4" x14ac:dyDescent="0.3">
      <c r="B110" s="6"/>
      <c r="C110" s="6"/>
      <c r="D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32"/>
      <c r="AF110" s="1" t="s">
        <v>7</v>
      </c>
      <c r="AG110" s="1" t="s">
        <v>8</v>
      </c>
      <c r="AH110" s="1" t="s">
        <v>6</v>
      </c>
      <c r="AI110" s="1" t="s">
        <v>1</v>
      </c>
      <c r="AJ110" s="1"/>
      <c r="AK110" s="1"/>
      <c r="AL110" s="8"/>
      <c r="AM110" s="8"/>
    </row>
    <row r="111" spans="2:59" ht="14.4" x14ac:dyDescent="0.3">
      <c r="B111" s="6"/>
      <c r="C111" s="6"/>
      <c r="D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32"/>
      <c r="AE111" s="1">
        <v>2011</v>
      </c>
      <c r="AF111">
        <v>20</v>
      </c>
      <c r="AG111">
        <v>125</v>
      </c>
      <c r="AH111">
        <f t="shared" ref="AH111" si="39">AF111-AG111</f>
        <v>-105</v>
      </c>
      <c r="AI111">
        <v>1185</v>
      </c>
      <c r="AK111" s="13">
        <f t="shared" ref="AK111:AK117" si="40">SUM(AH111/AI111)</f>
        <v>-8.8607594936708861E-2</v>
      </c>
      <c r="AL111" s="8"/>
      <c r="AM111" s="8"/>
      <c r="AN111" s="9"/>
    </row>
    <row r="112" spans="2:59" ht="14.4" x14ac:dyDescent="0.3">
      <c r="B112" s="6"/>
      <c r="C112" s="6"/>
      <c r="D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32"/>
      <c r="AE112" s="1">
        <v>2012</v>
      </c>
      <c r="AF112">
        <v>57</v>
      </c>
      <c r="AG112">
        <v>165</v>
      </c>
      <c r="AH112">
        <f>AF112-AG112</f>
        <v>-108</v>
      </c>
      <c r="AI112">
        <v>1164</v>
      </c>
      <c r="AK112" s="13">
        <f t="shared" si="40"/>
        <v>-9.2783505154639179E-2</v>
      </c>
      <c r="AL112" s="8"/>
      <c r="AM112" s="8"/>
      <c r="AN112" s="9"/>
      <c r="BE112" s="8"/>
      <c r="BF112" s="8"/>
      <c r="BG112" s="8"/>
    </row>
    <row r="113" spans="2:44" ht="14.4" x14ac:dyDescent="0.3">
      <c r="B113" s="7"/>
      <c r="C113" s="7"/>
      <c r="D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32"/>
      <c r="AE113" s="1">
        <v>2013</v>
      </c>
      <c r="AF113">
        <v>51</v>
      </c>
      <c r="AG113">
        <v>181</v>
      </c>
      <c r="AH113">
        <f>AF113-AG113</f>
        <v>-130</v>
      </c>
      <c r="AI113">
        <v>1149</v>
      </c>
      <c r="AK113" s="13">
        <f t="shared" si="40"/>
        <v>-0.11314186248912098</v>
      </c>
      <c r="AL113" s="8"/>
      <c r="AM113" s="8"/>
      <c r="AN113" s="9"/>
    </row>
    <row r="114" spans="2:44" ht="14.4" x14ac:dyDescent="0.3">
      <c r="B114" s="6"/>
      <c r="C114" s="6"/>
      <c r="D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32"/>
      <c r="AE114" s="1">
        <v>2014</v>
      </c>
      <c r="AF114">
        <v>33</v>
      </c>
      <c r="AG114">
        <v>166</v>
      </c>
      <c r="AH114">
        <f>AF114-AG114</f>
        <v>-133</v>
      </c>
      <c r="AI114">
        <v>1129</v>
      </c>
      <c r="AK114" s="13">
        <f t="shared" si="40"/>
        <v>-0.11780336581045173</v>
      </c>
      <c r="AL114" s="8"/>
      <c r="AM114" s="8"/>
      <c r="AN114" s="9"/>
    </row>
    <row r="115" spans="2:44" ht="14.4" x14ac:dyDescent="0.3">
      <c r="B115" s="6"/>
      <c r="C115" s="6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32"/>
      <c r="AE115" s="1">
        <v>2015</v>
      </c>
      <c r="AF115">
        <v>20</v>
      </c>
      <c r="AG115">
        <v>100</v>
      </c>
      <c r="AH115">
        <f>AF115-AG115</f>
        <v>-80</v>
      </c>
      <c r="AI115">
        <v>1122</v>
      </c>
      <c r="AK115" s="13">
        <f t="shared" si="40"/>
        <v>-7.130124777183601E-2</v>
      </c>
      <c r="AL115" s="8"/>
      <c r="AM115" s="8"/>
      <c r="AN115" s="9"/>
    </row>
    <row r="116" spans="2:44" ht="14.4" x14ac:dyDescent="0.3">
      <c r="B116" s="6"/>
      <c r="C116" s="6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32"/>
      <c r="AE116" s="11">
        <v>2016</v>
      </c>
      <c r="AF116" s="8">
        <v>-5</v>
      </c>
      <c r="AG116" s="8">
        <v>120</v>
      </c>
      <c r="AH116" s="8">
        <f>AF116-AG116</f>
        <v>-125</v>
      </c>
      <c r="AI116">
        <v>1129</v>
      </c>
      <c r="AJ116" s="8"/>
      <c r="AK116" s="13">
        <f t="shared" si="40"/>
        <v>-0.11071744906997343</v>
      </c>
      <c r="AL116" s="8"/>
      <c r="AM116" s="8"/>
      <c r="AN116" s="9"/>
    </row>
    <row r="117" spans="2:44" ht="14.4" x14ac:dyDescent="0.3">
      <c r="B117" s="6"/>
      <c r="C117" s="6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32"/>
      <c r="AE117" s="1">
        <v>2017</v>
      </c>
      <c r="AF117">
        <v>150</v>
      </c>
      <c r="AG117">
        <v>135</v>
      </c>
      <c r="AH117">
        <v>15</v>
      </c>
      <c r="AI117">
        <v>1069</v>
      </c>
      <c r="AK117" s="13">
        <f t="shared" si="40"/>
        <v>1.4031805425631431E-2</v>
      </c>
      <c r="AL117" s="8"/>
      <c r="AM117" s="8"/>
    </row>
    <row r="118" spans="2:44" ht="14.4" x14ac:dyDescent="0.3">
      <c r="B118" s="6"/>
      <c r="C118" s="6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32"/>
      <c r="AE118" s="8"/>
      <c r="AF118" s="8"/>
      <c r="AG118" s="8"/>
      <c r="AH118" s="8"/>
      <c r="AI118" s="8"/>
      <c r="AJ118" s="8"/>
      <c r="AK118" s="8"/>
      <c r="AL118" s="8"/>
      <c r="AM118" s="8"/>
    </row>
    <row r="119" spans="2:44" ht="14.4" x14ac:dyDescent="0.3">
      <c r="B119" s="6"/>
      <c r="C119" s="6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32"/>
      <c r="AE119" s="8"/>
      <c r="AF119" s="8"/>
      <c r="AG119" s="8"/>
      <c r="AH119" s="8"/>
      <c r="AI119" s="8"/>
      <c r="AJ119" s="8"/>
      <c r="AK119" s="8"/>
      <c r="AL119" s="8"/>
      <c r="AM119" s="8"/>
    </row>
    <row r="120" spans="2:44" ht="14.4" x14ac:dyDescent="0.3">
      <c r="B120" s="6"/>
      <c r="C120" s="6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32"/>
      <c r="AE120" s="8"/>
      <c r="AF120" s="8"/>
      <c r="AG120" s="8"/>
      <c r="AH120" s="8"/>
      <c r="AI120" s="8"/>
      <c r="AJ120" s="8"/>
      <c r="AK120" s="8"/>
      <c r="AL120" s="8"/>
      <c r="AM120" s="8"/>
    </row>
    <row r="121" spans="2:44" ht="14.4" x14ac:dyDescent="0.3">
      <c r="B121" s="6"/>
      <c r="C121" s="6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32"/>
      <c r="AE121" s="8"/>
      <c r="AF121" s="8"/>
      <c r="AG121" s="8"/>
      <c r="AH121" s="8"/>
      <c r="AI121" s="8"/>
      <c r="AJ121" s="8"/>
      <c r="AK121" s="8"/>
      <c r="AL121" s="8"/>
      <c r="AM121" s="8"/>
    </row>
    <row r="122" spans="2:44" ht="14.4" x14ac:dyDescent="0.3">
      <c r="B122" s="6"/>
      <c r="C122" s="7"/>
      <c r="D122" s="6"/>
      <c r="E122" s="6"/>
      <c r="F122" s="7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30"/>
      <c r="AE122" s="6"/>
      <c r="AG122" s="7"/>
      <c r="AH122" s="6"/>
      <c r="AI122" s="6"/>
      <c r="AJ122" s="7"/>
      <c r="AK122" s="6"/>
      <c r="AL122" s="6"/>
      <c r="AM122" s="7"/>
      <c r="AN122" s="6"/>
      <c r="AO122" s="6"/>
      <c r="AP122" s="7"/>
      <c r="AQ122" s="6"/>
      <c r="AR122" s="6"/>
    </row>
    <row r="123" spans="2:44" ht="14.4" x14ac:dyDescent="0.3">
      <c r="B123" s="6"/>
      <c r="C123" s="7"/>
      <c r="D123" s="6"/>
      <c r="E123" s="6"/>
      <c r="F123" s="7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30"/>
      <c r="AE123" s="6"/>
      <c r="AG123" s="7"/>
      <c r="AH123" s="6"/>
      <c r="AI123" s="6"/>
      <c r="AJ123" s="7"/>
      <c r="AK123" s="6"/>
      <c r="AL123" s="6"/>
      <c r="AM123" s="7"/>
      <c r="AN123" s="6"/>
      <c r="AO123" s="6"/>
      <c r="AP123" s="7"/>
      <c r="AQ123" s="6"/>
      <c r="AR123" s="6"/>
    </row>
    <row r="124" spans="2:44" ht="14.4" x14ac:dyDescent="0.3">
      <c r="B124" s="6"/>
      <c r="C124" s="7"/>
      <c r="D124" s="6"/>
      <c r="E124" s="6"/>
      <c r="F124" s="7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30"/>
      <c r="AE124" s="6"/>
      <c r="AG124" s="7"/>
      <c r="AH124" s="6"/>
      <c r="AI124" s="6"/>
      <c r="AJ124" s="7"/>
      <c r="AK124" s="6"/>
      <c r="AL124" s="6"/>
      <c r="AM124" s="7"/>
      <c r="AN124" s="6"/>
      <c r="AO124" s="6"/>
      <c r="AP124" s="7"/>
      <c r="AQ124" s="6"/>
      <c r="AR124" s="6"/>
    </row>
    <row r="125" spans="2:44" ht="14.4" x14ac:dyDescent="0.3">
      <c r="B125" s="6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31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</row>
    <row r="126" spans="2:44" ht="14.4" x14ac:dyDescent="0.3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32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</row>
    <row r="127" spans="2:44" ht="14.4" x14ac:dyDescent="0.3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32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</row>
    <row r="128" spans="2:44" ht="14.4" x14ac:dyDescent="0.3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32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</row>
    <row r="129" spans="2:40" ht="14.4" x14ac:dyDescent="0.3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ht="14.4" x14ac:dyDescent="0.3">
      <c r="B130" s="1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</row>
    <row r="131" spans="2:40" ht="14.4" x14ac:dyDescent="0.3">
      <c r="B131" s="1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</row>
    <row r="132" spans="2:40" ht="14.4" x14ac:dyDescent="0.3">
      <c r="B132" s="6"/>
      <c r="C132" s="6"/>
      <c r="D132" s="7"/>
      <c r="E132" s="6"/>
      <c r="F132" s="6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</row>
    <row r="133" spans="2:40" ht="14.4" x14ac:dyDescent="0.3">
      <c r="B133" s="6"/>
      <c r="C133" s="6"/>
      <c r="D133" s="7"/>
      <c r="E133" s="7"/>
      <c r="F133" s="7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</row>
    <row r="134" spans="2:40" ht="14.4" x14ac:dyDescent="0.3">
      <c r="B134" s="7"/>
      <c r="C134" s="7"/>
      <c r="D134" s="8"/>
      <c r="E134" s="8"/>
      <c r="F134" s="8"/>
    </row>
    <row r="135" spans="2:40" ht="14.4" x14ac:dyDescent="0.3">
      <c r="B135" s="6"/>
      <c r="C135" s="7"/>
      <c r="D135" s="8"/>
      <c r="E135" s="8"/>
      <c r="F135" s="8"/>
    </row>
    <row r="136" spans="2:40" ht="14.4" x14ac:dyDescent="0.3">
      <c r="B136" s="6"/>
      <c r="C136" s="7"/>
      <c r="D136" s="8"/>
      <c r="E136" s="8"/>
      <c r="F136" s="8"/>
    </row>
    <row r="137" spans="2:40" ht="14.4" x14ac:dyDescent="0.3">
      <c r="B137" s="6"/>
      <c r="C137" s="7"/>
      <c r="D137" s="8"/>
      <c r="E137" s="8"/>
      <c r="F137" s="8"/>
    </row>
    <row r="138" spans="2:40" ht="14.4" x14ac:dyDescent="0.3">
      <c r="B138" s="6"/>
      <c r="C138" s="7"/>
      <c r="D138" s="8"/>
      <c r="E138" s="8"/>
      <c r="F138" s="8"/>
    </row>
    <row r="139" spans="2:40" ht="14.4" x14ac:dyDescent="0.3">
      <c r="B139" s="6"/>
      <c r="C139" s="7"/>
      <c r="D139" s="8"/>
      <c r="E139" s="8"/>
      <c r="F139" s="8"/>
    </row>
    <row r="140" spans="2:40" ht="14.4" x14ac:dyDescent="0.3">
      <c r="C140" s="7"/>
      <c r="D140" s="8"/>
      <c r="E140" s="8"/>
      <c r="F140" s="8"/>
    </row>
  </sheetData>
  <phoneticPr fontId="7" type="noConversion"/>
  <pageMargins left="0.7" right="0.7" top="0.75" bottom="0.75" header="0.3" footer="0.3"/>
  <pageSetup paperSize="9" orientation="portrait" verticalDpi="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C4"/>
  <sheetViews>
    <sheetView workbookViewId="0">
      <selection activeCell="T19" sqref="T19"/>
    </sheetView>
  </sheetViews>
  <sheetFormatPr defaultRowHeight="13.8" x14ac:dyDescent="0.25"/>
  <cols>
    <col min="2" max="2" width="13.19921875" bestFit="1" customWidth="1"/>
  </cols>
  <sheetData>
    <row r="1" spans="1:3" s="4" customFormat="1" ht="18" x14ac:dyDescent="0.35">
      <c r="A1" s="3" t="s">
        <v>0</v>
      </c>
    </row>
    <row r="2" spans="1:3" ht="18" x14ac:dyDescent="0.35">
      <c r="A2" s="2" t="s">
        <v>1</v>
      </c>
    </row>
    <row r="3" spans="1:3" ht="14.4" x14ac:dyDescent="0.3">
      <c r="A3" s="1" t="s">
        <v>2</v>
      </c>
      <c r="B3" t="s">
        <v>4</v>
      </c>
    </row>
    <row r="4" spans="1:3" ht="14.4" x14ac:dyDescent="0.3">
      <c r="A4" s="1" t="s">
        <v>3</v>
      </c>
      <c r="B4" s="5">
        <v>44907</v>
      </c>
      <c r="C4" t="s">
        <v>48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Y98"/>
  <sheetViews>
    <sheetView zoomScale="106" zoomScaleNormal="106" workbookViewId="0">
      <selection sqref="A1:AY1048576"/>
    </sheetView>
  </sheetViews>
  <sheetFormatPr defaultRowHeight="13.8" x14ac:dyDescent="0.25"/>
  <cols>
    <col min="1" max="1" width="3.59765625" customWidth="1"/>
    <col min="2" max="2" width="21.19921875" bestFit="1" customWidth="1"/>
    <col min="3" max="3" width="3.5" bestFit="1" customWidth="1"/>
    <col min="4" max="4" width="4.5" bestFit="1" customWidth="1"/>
    <col min="5" max="5" width="7.19921875" bestFit="1" customWidth="1"/>
    <col min="6" max="6" width="8.5" bestFit="1" customWidth="1"/>
    <col min="7" max="7" width="22.09765625" bestFit="1" customWidth="1"/>
    <col min="8" max="8" width="3.8984375" customWidth="1"/>
    <col min="9" max="9" width="15.69921875" bestFit="1" customWidth="1"/>
    <col min="10" max="10" width="3.5" bestFit="1" customWidth="1"/>
    <col min="11" max="11" width="4.5" bestFit="1" customWidth="1"/>
    <col min="12" max="12" width="7.19921875" bestFit="1" customWidth="1"/>
    <col min="13" max="13" width="8.5" bestFit="1" customWidth="1"/>
    <col min="14" max="14" width="22.09765625" bestFit="1" customWidth="1"/>
    <col min="15" max="15" width="3.8984375" customWidth="1"/>
    <col min="16" max="16" width="14.3984375" bestFit="1" customWidth="1"/>
    <col min="17" max="17" width="3.5" bestFit="1" customWidth="1"/>
    <col min="18" max="18" width="4.5" bestFit="1" customWidth="1"/>
    <col min="19" max="19" width="7.19921875" bestFit="1" customWidth="1"/>
    <col min="20" max="20" width="8.5" bestFit="1" customWidth="1"/>
    <col min="21" max="21" width="22.09765625" bestFit="1" customWidth="1"/>
    <col min="23" max="23" width="14.69921875" customWidth="1"/>
  </cols>
  <sheetData>
    <row r="1" spans="1:39" s="4" customFormat="1" ht="18" x14ac:dyDescent="0.35">
      <c r="A1" s="3" t="s">
        <v>0</v>
      </c>
    </row>
    <row r="2" spans="1:39" ht="18" x14ac:dyDescent="0.35">
      <c r="A2" s="2" t="s">
        <v>1</v>
      </c>
    </row>
    <row r="3" spans="1:39" ht="14.4" x14ac:dyDescent="0.3">
      <c r="A3" s="1" t="s">
        <v>2</v>
      </c>
      <c r="B3" t="s">
        <v>4</v>
      </c>
    </row>
    <row r="4" spans="1:39" ht="14.4" x14ac:dyDescent="0.3">
      <c r="A4" s="1" t="s">
        <v>3</v>
      </c>
      <c r="B4" s="5">
        <v>43281</v>
      </c>
    </row>
    <row r="6" spans="1:39" ht="14.4" x14ac:dyDescent="0.3">
      <c r="E6" s="10" t="s">
        <v>7</v>
      </c>
      <c r="F6" s="10" t="s">
        <v>8</v>
      </c>
      <c r="G6" s="10" t="s">
        <v>6</v>
      </c>
      <c r="L6" s="10" t="s">
        <v>7</v>
      </c>
      <c r="M6" s="10" t="s">
        <v>8</v>
      </c>
      <c r="N6" s="10" t="s">
        <v>6</v>
      </c>
      <c r="S6" s="10" t="s">
        <v>7</v>
      </c>
      <c r="T6" s="10" t="s">
        <v>8</v>
      </c>
      <c r="U6" s="10" t="s">
        <v>6</v>
      </c>
      <c r="W6" s="11" t="s">
        <v>37</v>
      </c>
      <c r="X6" s="8"/>
      <c r="Y6" s="8"/>
      <c r="Z6" s="8"/>
      <c r="AA6" s="8"/>
      <c r="AB6" s="8"/>
      <c r="AC6" s="8"/>
      <c r="AD6" s="8"/>
      <c r="AE6" s="8"/>
      <c r="AF6" s="10" t="s">
        <v>38</v>
      </c>
    </row>
    <row r="7" spans="1:39" ht="14.4" x14ac:dyDescent="0.3">
      <c r="B7" s="7" t="s">
        <v>16</v>
      </c>
      <c r="C7" s="7" t="s">
        <v>5</v>
      </c>
      <c r="D7" s="17" t="s">
        <v>10</v>
      </c>
      <c r="E7" s="8">
        <v>163</v>
      </c>
      <c r="F7" s="8">
        <v>170</v>
      </c>
      <c r="G7" s="9">
        <f t="shared" ref="G7:G12" si="0">SUM(E7-F7)</f>
        <v>-7</v>
      </c>
      <c r="I7" s="7" t="s">
        <v>9</v>
      </c>
      <c r="J7" s="7" t="s">
        <v>5</v>
      </c>
      <c r="K7" s="7" t="s">
        <v>10</v>
      </c>
      <c r="L7" s="8">
        <v>317</v>
      </c>
      <c r="M7" s="8">
        <v>340</v>
      </c>
      <c r="N7" s="8">
        <f t="shared" ref="N7:N52" si="1">SUM(L7-M7)</f>
        <v>-23</v>
      </c>
      <c r="P7" s="7" t="s">
        <v>22</v>
      </c>
      <c r="Q7" s="7" t="s">
        <v>5</v>
      </c>
      <c r="R7" s="7" t="s">
        <v>10</v>
      </c>
      <c r="S7" s="8">
        <v>2</v>
      </c>
      <c r="T7" s="8">
        <v>7</v>
      </c>
      <c r="U7" s="9">
        <f t="shared" ref="U7:U34" si="2">SUM(S7-T7)</f>
        <v>-5</v>
      </c>
      <c r="X7" s="8">
        <v>2011</v>
      </c>
      <c r="Y7" s="8">
        <v>2012</v>
      </c>
      <c r="Z7" s="8">
        <v>2013</v>
      </c>
      <c r="AA7" s="8">
        <v>2014</v>
      </c>
      <c r="AB7" s="8">
        <v>2015</v>
      </c>
      <c r="AC7" s="8">
        <v>2016</v>
      </c>
      <c r="AD7" s="8">
        <v>2017</v>
      </c>
      <c r="AE7" s="8"/>
      <c r="AG7" s="8">
        <v>2011</v>
      </c>
      <c r="AH7" s="8">
        <v>2012</v>
      </c>
      <c r="AI7" s="8">
        <v>2013</v>
      </c>
      <c r="AJ7" s="8">
        <v>2014</v>
      </c>
      <c r="AK7" s="8">
        <v>2015</v>
      </c>
      <c r="AL7" s="8">
        <v>2016</v>
      </c>
      <c r="AM7" s="8">
        <v>2017</v>
      </c>
    </row>
    <row r="8" spans="1:39" ht="14.4" x14ac:dyDescent="0.3">
      <c r="B8" s="6"/>
      <c r="C8" s="6"/>
      <c r="D8" s="17" t="s">
        <v>11</v>
      </c>
      <c r="E8" s="8">
        <v>152</v>
      </c>
      <c r="F8" s="8">
        <v>175</v>
      </c>
      <c r="G8" s="9">
        <f t="shared" si="0"/>
        <v>-23</v>
      </c>
      <c r="I8" s="6"/>
      <c r="J8" s="6"/>
      <c r="K8" s="7" t="s">
        <v>11</v>
      </c>
      <c r="L8" s="8">
        <v>389</v>
      </c>
      <c r="M8" s="8">
        <v>409</v>
      </c>
      <c r="N8" s="8">
        <f t="shared" si="1"/>
        <v>-20</v>
      </c>
      <c r="P8" s="6"/>
      <c r="Q8" s="6"/>
      <c r="R8" s="7" t="s">
        <v>11</v>
      </c>
      <c r="S8" s="8">
        <v>13</v>
      </c>
      <c r="T8" s="8">
        <v>17</v>
      </c>
      <c r="U8" s="9">
        <f t="shared" si="2"/>
        <v>-4</v>
      </c>
      <c r="W8" s="18" t="s">
        <v>31</v>
      </c>
      <c r="X8" s="21">
        <f>SUM(X9:X12)</f>
        <v>26</v>
      </c>
      <c r="Y8" s="21">
        <f t="shared" ref="Y8:AD8" si="3">SUM(Y9:Y12)</f>
        <v>-53</v>
      </c>
      <c r="Z8" s="21">
        <f t="shared" si="3"/>
        <v>-13</v>
      </c>
      <c r="AA8" s="21">
        <f t="shared" si="3"/>
        <v>1</v>
      </c>
      <c r="AB8" s="21">
        <f t="shared" si="3"/>
        <v>-78</v>
      </c>
      <c r="AC8" s="21">
        <f t="shared" si="3"/>
        <v>101</v>
      </c>
      <c r="AD8" s="21">
        <f t="shared" si="3"/>
        <v>259</v>
      </c>
      <c r="AE8" s="8"/>
      <c r="AF8" s="8" t="s">
        <v>30</v>
      </c>
      <c r="AG8" s="8">
        <v>-1404</v>
      </c>
      <c r="AH8" s="8">
        <v>-319</v>
      </c>
      <c r="AI8" s="8">
        <v>1598</v>
      </c>
      <c r="AJ8" s="8">
        <v>1113</v>
      </c>
      <c r="AK8" s="8">
        <v>1451</v>
      </c>
      <c r="AL8" s="8">
        <v>4069</v>
      </c>
      <c r="AM8" s="8">
        <v>8240</v>
      </c>
    </row>
    <row r="9" spans="1:39" ht="14.4" x14ac:dyDescent="0.3">
      <c r="B9" s="6"/>
      <c r="C9" s="6"/>
      <c r="D9" s="17" t="s">
        <v>12</v>
      </c>
      <c r="E9" s="8">
        <v>153</v>
      </c>
      <c r="F9" s="8">
        <v>144</v>
      </c>
      <c r="G9" s="9">
        <f t="shared" si="0"/>
        <v>9</v>
      </c>
      <c r="I9" s="6"/>
      <c r="J9" s="6"/>
      <c r="K9" s="7" t="s">
        <v>12</v>
      </c>
      <c r="L9" s="8">
        <v>379</v>
      </c>
      <c r="M9" s="8">
        <v>419</v>
      </c>
      <c r="N9" s="8">
        <f t="shared" si="1"/>
        <v>-40</v>
      </c>
      <c r="P9" s="6"/>
      <c r="Q9" s="6"/>
      <c r="R9" s="7" t="s">
        <v>12</v>
      </c>
      <c r="S9" s="8">
        <v>7</v>
      </c>
      <c r="T9" s="8">
        <v>15</v>
      </c>
      <c r="U9" s="9">
        <f t="shared" si="2"/>
        <v>-8</v>
      </c>
      <c r="W9" s="8" t="s">
        <v>16</v>
      </c>
      <c r="X9" s="8">
        <v>-7</v>
      </c>
      <c r="Y9" s="8">
        <v>-23</v>
      </c>
      <c r="Z9" s="8">
        <v>9</v>
      </c>
      <c r="AA9" s="8">
        <v>-4</v>
      </c>
      <c r="AB9" s="8">
        <v>-3</v>
      </c>
      <c r="AC9" s="8">
        <v>-16</v>
      </c>
      <c r="AD9" s="8">
        <v>-1</v>
      </c>
      <c r="AE9" s="8"/>
      <c r="AF9" t="s">
        <v>31</v>
      </c>
      <c r="AG9">
        <v>26</v>
      </c>
      <c r="AH9">
        <v>-53</v>
      </c>
      <c r="AI9">
        <v>-13</v>
      </c>
      <c r="AJ9">
        <v>1</v>
      </c>
      <c r="AK9">
        <v>-78</v>
      </c>
      <c r="AL9">
        <v>101</v>
      </c>
      <c r="AM9">
        <v>259</v>
      </c>
    </row>
    <row r="10" spans="1:39" ht="14.4" x14ac:dyDescent="0.3">
      <c r="B10" s="6"/>
      <c r="C10" s="6"/>
      <c r="D10" s="17" t="s">
        <v>13</v>
      </c>
      <c r="E10" s="8">
        <v>177</v>
      </c>
      <c r="F10" s="8">
        <v>181</v>
      </c>
      <c r="G10" s="9">
        <f t="shared" si="0"/>
        <v>-4</v>
      </c>
      <c r="I10" s="6"/>
      <c r="J10" s="6"/>
      <c r="K10" s="7" t="s">
        <v>13</v>
      </c>
      <c r="L10" s="8">
        <v>474</v>
      </c>
      <c r="M10" s="8">
        <v>496</v>
      </c>
      <c r="N10" s="8">
        <f t="shared" si="1"/>
        <v>-22</v>
      </c>
      <c r="P10" s="6"/>
      <c r="Q10" s="6"/>
      <c r="R10" s="7" t="s">
        <v>13</v>
      </c>
      <c r="S10" s="8">
        <v>19</v>
      </c>
      <c r="T10" s="8">
        <v>12</v>
      </c>
      <c r="U10" s="9">
        <f t="shared" si="2"/>
        <v>7</v>
      </c>
      <c r="W10" s="8" t="s">
        <v>17</v>
      </c>
      <c r="X10" s="8">
        <v>-12</v>
      </c>
      <c r="Y10" s="8">
        <v>19</v>
      </c>
      <c r="Z10" s="8">
        <v>-33</v>
      </c>
      <c r="AA10" s="8">
        <v>24</v>
      </c>
      <c r="AB10" s="8">
        <v>17</v>
      </c>
      <c r="AC10" s="8">
        <v>11</v>
      </c>
      <c r="AD10" s="8">
        <v>27</v>
      </c>
      <c r="AE10" s="8"/>
      <c r="AF10" t="s">
        <v>33</v>
      </c>
      <c r="AG10">
        <v>-19</v>
      </c>
      <c r="AH10">
        <v>-6</v>
      </c>
      <c r="AI10">
        <v>-39</v>
      </c>
      <c r="AJ10">
        <v>-29</v>
      </c>
      <c r="AK10">
        <v>8</v>
      </c>
      <c r="AL10">
        <v>168</v>
      </c>
      <c r="AM10">
        <v>361</v>
      </c>
    </row>
    <row r="11" spans="1:39" ht="14.4" x14ac:dyDescent="0.3">
      <c r="B11" s="6"/>
      <c r="C11" s="6"/>
      <c r="D11" s="17" t="s">
        <v>14</v>
      </c>
      <c r="E11" s="8">
        <v>171</v>
      </c>
      <c r="F11" s="8">
        <v>174</v>
      </c>
      <c r="G11" s="9">
        <f t="shared" si="0"/>
        <v>-3</v>
      </c>
      <c r="I11" s="6"/>
      <c r="J11" s="6"/>
      <c r="K11" s="7" t="s">
        <v>14</v>
      </c>
      <c r="L11" s="8">
        <v>422</v>
      </c>
      <c r="M11" s="8">
        <v>401</v>
      </c>
      <c r="N11" s="8">
        <f t="shared" si="1"/>
        <v>21</v>
      </c>
      <c r="P11" s="6"/>
      <c r="Q11" s="6"/>
      <c r="R11" s="7" t="s">
        <v>14</v>
      </c>
      <c r="S11" s="8">
        <v>5</v>
      </c>
      <c r="T11" s="8">
        <v>5</v>
      </c>
      <c r="U11" s="9">
        <f t="shared" si="2"/>
        <v>0</v>
      </c>
      <c r="W11" s="8" t="s">
        <v>18</v>
      </c>
      <c r="X11" s="8">
        <v>15</v>
      </c>
      <c r="Y11" s="8">
        <v>8</v>
      </c>
      <c r="Z11" s="8">
        <v>-8</v>
      </c>
      <c r="AA11" s="8">
        <v>5</v>
      </c>
      <c r="AB11" s="8">
        <v>-6</v>
      </c>
      <c r="AC11" s="8">
        <v>-7</v>
      </c>
      <c r="AD11" s="8">
        <v>16</v>
      </c>
      <c r="AE11" s="8"/>
      <c r="AF11" t="s">
        <v>35</v>
      </c>
      <c r="AG11">
        <v>-6</v>
      </c>
      <c r="AH11">
        <v>-13</v>
      </c>
      <c r="AI11">
        <v>-4</v>
      </c>
      <c r="AJ11">
        <v>-8</v>
      </c>
      <c r="AK11">
        <v>2</v>
      </c>
      <c r="AL11">
        <v>-58</v>
      </c>
      <c r="AM11">
        <v>15</v>
      </c>
    </row>
    <row r="12" spans="1:39" ht="14.4" x14ac:dyDescent="0.3">
      <c r="B12" s="6"/>
      <c r="C12" s="6"/>
      <c r="D12" s="17" t="s">
        <v>15</v>
      </c>
      <c r="E12" s="8">
        <v>128</v>
      </c>
      <c r="F12" s="8">
        <v>144</v>
      </c>
      <c r="G12" s="9">
        <f t="shared" si="0"/>
        <v>-16</v>
      </c>
      <c r="I12" s="6"/>
      <c r="J12" s="6"/>
      <c r="K12" s="7" t="s">
        <v>15</v>
      </c>
      <c r="L12" s="8">
        <v>675</v>
      </c>
      <c r="M12" s="8">
        <v>540</v>
      </c>
      <c r="N12" s="8">
        <f t="shared" si="1"/>
        <v>135</v>
      </c>
      <c r="P12" s="6"/>
      <c r="Q12" s="6"/>
      <c r="R12" s="7" t="s">
        <v>15</v>
      </c>
      <c r="S12" s="8">
        <v>3</v>
      </c>
      <c r="T12" s="8">
        <v>7</v>
      </c>
      <c r="U12" s="9">
        <f t="shared" si="2"/>
        <v>-4</v>
      </c>
      <c r="W12" s="8" t="s">
        <v>32</v>
      </c>
      <c r="X12" s="8">
        <v>30</v>
      </c>
      <c r="Y12" s="8">
        <v>-57</v>
      </c>
      <c r="Z12" s="8">
        <v>19</v>
      </c>
      <c r="AA12" s="8">
        <v>-24</v>
      </c>
      <c r="AB12" s="8">
        <v>-86</v>
      </c>
      <c r="AC12" s="8">
        <v>113</v>
      </c>
      <c r="AD12" s="8">
        <v>217</v>
      </c>
      <c r="AE12" s="8"/>
    </row>
    <row r="13" spans="1:39" ht="14.4" x14ac:dyDescent="0.3">
      <c r="B13" s="6"/>
      <c r="C13" s="6"/>
      <c r="D13" s="17" t="s">
        <v>36</v>
      </c>
      <c r="E13" s="8">
        <v>142</v>
      </c>
      <c r="F13" s="8">
        <v>143</v>
      </c>
      <c r="G13" s="9">
        <v>-1</v>
      </c>
      <c r="I13" s="6"/>
      <c r="J13" s="6"/>
      <c r="K13" s="7" t="s">
        <v>36</v>
      </c>
      <c r="L13" s="8">
        <v>952</v>
      </c>
      <c r="M13" s="8">
        <v>682</v>
      </c>
      <c r="N13" s="8">
        <f t="shared" si="1"/>
        <v>270</v>
      </c>
      <c r="P13" s="6"/>
      <c r="Q13" s="6"/>
      <c r="R13" s="7" t="s">
        <v>36</v>
      </c>
      <c r="S13" s="8">
        <v>5</v>
      </c>
      <c r="T13" s="8">
        <v>8</v>
      </c>
      <c r="U13" s="9">
        <f t="shared" si="2"/>
        <v>-3</v>
      </c>
      <c r="AD13" s="8"/>
      <c r="AE13" s="8"/>
    </row>
    <row r="14" spans="1:39" ht="14.4" x14ac:dyDescent="0.3">
      <c r="B14" s="7" t="s">
        <v>17</v>
      </c>
      <c r="C14" s="7" t="s">
        <v>5</v>
      </c>
      <c r="D14" s="17" t="s">
        <v>10</v>
      </c>
      <c r="E14" s="8">
        <v>66</v>
      </c>
      <c r="F14" s="8">
        <v>78</v>
      </c>
      <c r="G14" s="9">
        <f t="shared" ref="G14:G20" si="4">SUM(E14-F14)</f>
        <v>-12</v>
      </c>
      <c r="I14" s="7" t="s">
        <v>19</v>
      </c>
      <c r="J14" s="7" t="s">
        <v>5</v>
      </c>
      <c r="K14" s="7" t="s">
        <v>10</v>
      </c>
      <c r="L14" s="8">
        <v>49</v>
      </c>
      <c r="M14" s="8">
        <v>50</v>
      </c>
      <c r="N14" s="8">
        <f t="shared" si="1"/>
        <v>-1</v>
      </c>
      <c r="P14" s="7" t="s">
        <v>23</v>
      </c>
      <c r="Q14" s="7" t="s">
        <v>5</v>
      </c>
      <c r="R14" s="7" t="s">
        <v>10</v>
      </c>
      <c r="S14" s="8">
        <v>83</v>
      </c>
      <c r="T14" s="8">
        <v>80</v>
      </c>
      <c r="U14" s="9">
        <f t="shared" si="2"/>
        <v>3</v>
      </c>
      <c r="W14" s="11" t="s">
        <v>34</v>
      </c>
      <c r="AD14" s="8"/>
      <c r="AE14" s="8"/>
      <c r="AF14" s="10" t="s">
        <v>39</v>
      </c>
    </row>
    <row r="15" spans="1:39" ht="14.4" x14ac:dyDescent="0.3">
      <c r="B15" s="6"/>
      <c r="C15" s="6"/>
      <c r="D15" s="17" t="s">
        <v>11</v>
      </c>
      <c r="E15" s="8">
        <v>85</v>
      </c>
      <c r="F15" s="8">
        <v>66</v>
      </c>
      <c r="G15" s="9">
        <f t="shared" si="4"/>
        <v>19</v>
      </c>
      <c r="I15" s="6"/>
      <c r="J15" s="6"/>
      <c r="K15" s="7" t="s">
        <v>11</v>
      </c>
      <c r="L15" s="8">
        <v>40</v>
      </c>
      <c r="M15" s="8">
        <v>44</v>
      </c>
      <c r="N15" s="8">
        <f t="shared" si="1"/>
        <v>-4</v>
      </c>
      <c r="P15" s="6"/>
      <c r="Q15" s="6"/>
      <c r="R15" s="7" t="s">
        <v>11</v>
      </c>
      <c r="S15" s="8">
        <v>92</v>
      </c>
      <c r="T15" s="8">
        <v>87</v>
      </c>
      <c r="U15" s="9">
        <f t="shared" si="2"/>
        <v>5</v>
      </c>
      <c r="W15" s="11" t="s">
        <v>41</v>
      </c>
      <c r="X15" s="8">
        <f t="shared" ref="X15:AD15" si="5">SUM(X16-(X17)-(X18))</f>
        <v>-19</v>
      </c>
      <c r="Y15" s="8">
        <f t="shared" si="5"/>
        <v>-6</v>
      </c>
      <c r="Z15" s="8">
        <f t="shared" si="5"/>
        <v>-39</v>
      </c>
      <c r="AA15" s="8">
        <f t="shared" si="5"/>
        <v>-29</v>
      </c>
      <c r="AB15" s="8">
        <f t="shared" si="5"/>
        <v>8</v>
      </c>
      <c r="AC15" s="8">
        <f t="shared" si="5"/>
        <v>168</v>
      </c>
      <c r="AD15" s="8">
        <f t="shared" si="5"/>
        <v>245</v>
      </c>
      <c r="AE15" s="8"/>
      <c r="AG15" s="8">
        <v>2011</v>
      </c>
      <c r="AH15" s="8">
        <v>2012</v>
      </c>
      <c r="AI15" s="8">
        <v>2013</v>
      </c>
      <c r="AJ15" s="8">
        <v>2014</v>
      </c>
      <c r="AK15" s="8">
        <v>2015</v>
      </c>
      <c r="AL15" s="8">
        <v>2016</v>
      </c>
      <c r="AM15" s="8">
        <v>2017</v>
      </c>
    </row>
    <row r="16" spans="1:39" ht="14.4" x14ac:dyDescent="0.3">
      <c r="B16" s="6"/>
      <c r="C16" s="6"/>
      <c r="D16" s="17" t="s">
        <v>12</v>
      </c>
      <c r="E16" s="8">
        <v>65</v>
      </c>
      <c r="F16" s="8">
        <v>98</v>
      </c>
      <c r="G16" s="9">
        <f t="shared" si="4"/>
        <v>-33</v>
      </c>
      <c r="I16" s="6"/>
      <c r="J16" s="6"/>
      <c r="K16" s="7" t="s">
        <v>12</v>
      </c>
      <c r="L16" s="8">
        <v>40</v>
      </c>
      <c r="M16" s="8">
        <v>50</v>
      </c>
      <c r="N16" s="8">
        <f t="shared" si="1"/>
        <v>-10</v>
      </c>
      <c r="P16" s="6"/>
      <c r="Q16" s="6"/>
      <c r="R16" s="7" t="s">
        <v>12</v>
      </c>
      <c r="S16" s="8">
        <v>119</v>
      </c>
      <c r="T16" s="8">
        <v>114</v>
      </c>
      <c r="U16" s="9">
        <f t="shared" si="2"/>
        <v>5</v>
      </c>
      <c r="W16" s="8" t="s">
        <v>9</v>
      </c>
      <c r="X16" s="8">
        <v>-23</v>
      </c>
      <c r="Y16" s="8">
        <v>-20</v>
      </c>
      <c r="Z16" s="8">
        <v>-40</v>
      </c>
      <c r="AA16" s="8">
        <v>-22</v>
      </c>
      <c r="AB16" s="8">
        <v>21</v>
      </c>
      <c r="AC16" s="8">
        <v>135</v>
      </c>
      <c r="AD16" s="8">
        <v>270</v>
      </c>
      <c r="AE16" s="8"/>
      <c r="AF16" s="8" t="s">
        <v>30</v>
      </c>
      <c r="AG16" s="14">
        <f>AC38</f>
        <v>-4.4088277040181881E-3</v>
      </c>
      <c r="AH16" s="14">
        <f>AC39</f>
        <v>-9.9820073535163882E-4</v>
      </c>
      <c r="AI16" s="14">
        <f>AC40</f>
        <v>4.9649378450678404E-3</v>
      </c>
      <c r="AJ16" s="14">
        <f>AC41</f>
        <v>3.4175594388201592E-3</v>
      </c>
      <c r="AK16" s="14">
        <f>AC42</f>
        <v>4.408994226678821E-3</v>
      </c>
      <c r="AL16" s="14">
        <f>AC43</f>
        <v>1.2236526739021258E-2</v>
      </c>
      <c r="AM16" s="16">
        <f>AC44</f>
        <v>2.4353552101528304E-2</v>
      </c>
    </row>
    <row r="17" spans="2:39" ht="14.4" x14ac:dyDescent="0.3">
      <c r="B17" s="6"/>
      <c r="C17" s="6"/>
      <c r="D17" s="17" t="s">
        <v>13</v>
      </c>
      <c r="E17" s="8">
        <v>84</v>
      </c>
      <c r="F17" s="8">
        <v>60</v>
      </c>
      <c r="G17" s="9">
        <f t="shared" si="4"/>
        <v>24</v>
      </c>
      <c r="I17" s="6"/>
      <c r="J17" s="6"/>
      <c r="K17" s="7" t="s">
        <v>13</v>
      </c>
      <c r="L17" s="8">
        <v>77</v>
      </c>
      <c r="M17" s="8">
        <v>54</v>
      </c>
      <c r="N17" s="8">
        <f t="shared" si="1"/>
        <v>23</v>
      </c>
      <c r="P17" s="6"/>
      <c r="Q17" s="6"/>
      <c r="R17" s="7" t="s">
        <v>13</v>
      </c>
      <c r="S17" s="8">
        <v>83</v>
      </c>
      <c r="T17" s="8">
        <v>105</v>
      </c>
      <c r="U17" s="9">
        <f t="shared" si="2"/>
        <v>-22</v>
      </c>
      <c r="W17" s="8" t="s">
        <v>25</v>
      </c>
      <c r="X17" s="8">
        <v>2</v>
      </c>
      <c r="Y17" s="8">
        <v>-2</v>
      </c>
      <c r="Z17" s="8">
        <v>-1</v>
      </c>
      <c r="AA17" s="8">
        <v>-8</v>
      </c>
      <c r="AB17" s="8">
        <v>6</v>
      </c>
      <c r="AC17" s="8">
        <v>-16</v>
      </c>
      <c r="AD17" s="8">
        <v>12</v>
      </c>
      <c r="AE17" s="8"/>
      <c r="AF17" t="s">
        <v>31</v>
      </c>
      <c r="AG17" s="16">
        <f>AC49</f>
        <v>-1.2468180165203388E-2</v>
      </c>
      <c r="AH17" s="16">
        <f>AC50</f>
        <v>-1.8407754975765699E-2</v>
      </c>
      <c r="AI17" s="16">
        <f>AC51</f>
        <v>-6.6687185800759204E-4</v>
      </c>
      <c r="AJ17" s="16">
        <f>AC52</f>
        <v>5.0983991026817579E-5</v>
      </c>
      <c r="AK17" s="16">
        <f>AC53</f>
        <v>-3.9509674804984298E-3</v>
      </c>
      <c r="AL17" s="16">
        <f>AC54</f>
        <v>5.0774180575105573E-3</v>
      </c>
      <c r="AM17" s="16">
        <f>AC55</f>
        <v>1.2902261631961742E-2</v>
      </c>
    </row>
    <row r="18" spans="2:39" ht="14.4" x14ac:dyDescent="0.3">
      <c r="B18" s="6"/>
      <c r="C18" s="6"/>
      <c r="D18" s="17" t="s">
        <v>14</v>
      </c>
      <c r="E18" s="8">
        <v>78</v>
      </c>
      <c r="F18" s="8">
        <v>61</v>
      </c>
      <c r="G18" s="9">
        <f t="shared" si="4"/>
        <v>17</v>
      </c>
      <c r="I18" s="6"/>
      <c r="J18" s="6"/>
      <c r="K18" s="7" t="s">
        <v>14</v>
      </c>
      <c r="L18" s="8">
        <v>62</v>
      </c>
      <c r="M18" s="8">
        <v>54</v>
      </c>
      <c r="N18" s="8">
        <f t="shared" si="1"/>
        <v>8</v>
      </c>
      <c r="P18" s="6"/>
      <c r="Q18" s="6"/>
      <c r="R18" s="7" t="s">
        <v>14</v>
      </c>
      <c r="S18" s="8">
        <v>77</v>
      </c>
      <c r="T18" s="8">
        <v>88</v>
      </c>
      <c r="U18" s="9">
        <f t="shared" si="2"/>
        <v>-11</v>
      </c>
      <c r="W18" s="8" t="s">
        <v>26</v>
      </c>
      <c r="X18" s="8">
        <v>-6</v>
      </c>
      <c r="Y18" s="8">
        <v>-12</v>
      </c>
      <c r="Z18" s="8">
        <v>0</v>
      </c>
      <c r="AA18" s="8">
        <v>15</v>
      </c>
      <c r="AB18" s="8">
        <v>7</v>
      </c>
      <c r="AC18" s="8">
        <v>-17</v>
      </c>
      <c r="AD18" s="8">
        <v>13</v>
      </c>
      <c r="AE18" s="8"/>
      <c r="AF18" t="s">
        <v>33</v>
      </c>
      <c r="AG18" s="16">
        <f>AC59</f>
        <v>-1.2641204948897257E-2</v>
      </c>
      <c r="AH18" s="16">
        <f>AC60</f>
        <v>-8.1322851721333696E-3</v>
      </c>
      <c r="AI18" s="16">
        <f>AC61</f>
        <v>-1.2218300298669563E-2</v>
      </c>
      <c r="AJ18" s="16">
        <f>AC62</f>
        <v>7.1096527208094062E-3</v>
      </c>
      <c r="AK18" s="16">
        <f>AC63</f>
        <v>4.3608612701008451E-3</v>
      </c>
      <c r="AL18" s="16">
        <f>AC64</f>
        <v>5.1560379918588875E-2</v>
      </c>
      <c r="AM18" s="16">
        <f>AC65</f>
        <v>9.325755618703177E-2</v>
      </c>
    </row>
    <row r="19" spans="2:39" ht="14.4" x14ac:dyDescent="0.3">
      <c r="B19" s="6"/>
      <c r="C19" s="6"/>
      <c r="D19" s="17" t="s">
        <v>15</v>
      </c>
      <c r="E19" s="8">
        <v>80</v>
      </c>
      <c r="F19" s="8">
        <v>69</v>
      </c>
      <c r="G19" s="9">
        <f t="shared" si="4"/>
        <v>11</v>
      </c>
      <c r="I19" s="6"/>
      <c r="J19" s="6"/>
      <c r="K19" s="7" t="s">
        <v>15</v>
      </c>
      <c r="L19" s="8">
        <v>78</v>
      </c>
      <c r="M19" s="8">
        <v>61</v>
      </c>
      <c r="N19" s="8">
        <f t="shared" si="1"/>
        <v>17</v>
      </c>
      <c r="P19" s="6"/>
      <c r="Q19" s="6"/>
      <c r="R19" s="7" t="s">
        <v>15</v>
      </c>
      <c r="S19" s="8">
        <v>74</v>
      </c>
      <c r="T19" s="8">
        <v>95</v>
      </c>
      <c r="U19" s="9">
        <f t="shared" si="2"/>
        <v>-21</v>
      </c>
      <c r="AD19" s="8"/>
      <c r="AE19" s="8"/>
      <c r="AF19" t="s">
        <v>35</v>
      </c>
      <c r="AG19" s="16">
        <f>AC69</f>
        <v>-8.8607594936708861E-2</v>
      </c>
      <c r="AH19" s="16">
        <f>AC70</f>
        <v>-9.2783505154639179E-2</v>
      </c>
      <c r="AI19" s="16">
        <f>AC71</f>
        <v>-0.11314186248912098</v>
      </c>
      <c r="AJ19" s="16">
        <f>AC72</f>
        <v>-0.11780336581045173</v>
      </c>
      <c r="AK19" s="16">
        <f>AC73</f>
        <v>-7.130124777183601E-2</v>
      </c>
      <c r="AL19" s="16">
        <f>AC74</f>
        <v>-0.11071744906997343</v>
      </c>
      <c r="AM19" s="16">
        <f>AC75</f>
        <v>1.4031805425631431E-2</v>
      </c>
    </row>
    <row r="20" spans="2:39" ht="14.4" x14ac:dyDescent="0.3">
      <c r="B20" s="6"/>
      <c r="C20" s="6"/>
      <c r="D20" s="17" t="s">
        <v>36</v>
      </c>
      <c r="E20" s="8">
        <v>90</v>
      </c>
      <c r="F20" s="8">
        <v>63</v>
      </c>
      <c r="G20" s="9">
        <f t="shared" si="4"/>
        <v>27</v>
      </c>
      <c r="I20" s="6"/>
      <c r="J20" s="6"/>
      <c r="K20" s="7" t="s">
        <v>36</v>
      </c>
      <c r="L20" s="8">
        <v>160</v>
      </c>
      <c r="M20" s="8">
        <v>89</v>
      </c>
      <c r="N20" s="8">
        <f t="shared" si="1"/>
        <v>71</v>
      </c>
      <c r="P20" s="6"/>
      <c r="Q20" s="6"/>
      <c r="R20" s="7" t="s">
        <v>36</v>
      </c>
      <c r="S20" s="8">
        <v>80</v>
      </c>
      <c r="T20" s="8">
        <v>87</v>
      </c>
      <c r="U20" s="9">
        <f t="shared" si="2"/>
        <v>-7</v>
      </c>
      <c r="AD20" s="8"/>
      <c r="AE20" s="8"/>
    </row>
    <row r="21" spans="2:39" ht="14.4" x14ac:dyDescent="0.3">
      <c r="B21" s="7" t="s">
        <v>18</v>
      </c>
      <c r="C21" s="7" t="s">
        <v>5</v>
      </c>
      <c r="D21" s="17">
        <v>2011</v>
      </c>
      <c r="E21" s="8">
        <v>37</v>
      </c>
      <c r="F21" s="8">
        <v>22</v>
      </c>
      <c r="G21" s="9">
        <f t="shared" ref="G21:G28" si="6">SUM(E21-F21)</f>
        <v>15</v>
      </c>
      <c r="I21" s="7" t="s">
        <v>20</v>
      </c>
      <c r="J21" s="7" t="s">
        <v>5</v>
      </c>
      <c r="K21" s="7" t="s">
        <v>10</v>
      </c>
      <c r="L21" s="8">
        <v>0</v>
      </c>
      <c r="M21" s="8">
        <v>1</v>
      </c>
      <c r="N21" s="8">
        <f t="shared" si="1"/>
        <v>-1</v>
      </c>
      <c r="P21" s="7" t="s">
        <v>25</v>
      </c>
      <c r="R21" s="7" t="s">
        <v>10</v>
      </c>
      <c r="S21" s="8">
        <v>12</v>
      </c>
      <c r="T21" s="8">
        <v>14</v>
      </c>
      <c r="U21" s="9">
        <f t="shared" si="2"/>
        <v>-2</v>
      </c>
      <c r="W21" s="26" t="s">
        <v>33</v>
      </c>
      <c r="X21" s="21">
        <f t="shared" ref="X21:AD21" si="7">SUM(X22:X25)</f>
        <v>-51</v>
      </c>
      <c r="Y21" s="21">
        <f t="shared" si="7"/>
        <v>-20</v>
      </c>
      <c r="Z21" s="21">
        <f t="shared" si="7"/>
        <v>-45</v>
      </c>
      <c r="AA21" s="21">
        <f t="shared" si="7"/>
        <v>3</v>
      </c>
      <c r="AB21" s="21">
        <f t="shared" si="7"/>
        <v>16</v>
      </c>
      <c r="AC21" s="21">
        <f t="shared" si="7"/>
        <v>191</v>
      </c>
      <c r="AD21" s="21">
        <f t="shared" si="7"/>
        <v>361</v>
      </c>
      <c r="AE21" s="8"/>
    </row>
    <row r="22" spans="2:39" ht="14.4" x14ac:dyDescent="0.3">
      <c r="B22" s="6"/>
      <c r="C22" s="6"/>
      <c r="D22" s="17" t="s">
        <v>11</v>
      </c>
      <c r="E22" s="8">
        <v>67</v>
      </c>
      <c r="F22" s="8">
        <v>59</v>
      </c>
      <c r="G22" s="9">
        <f t="shared" si="6"/>
        <v>8</v>
      </c>
      <c r="I22" s="6"/>
      <c r="J22" s="6"/>
      <c r="K22" s="7" t="s">
        <v>11</v>
      </c>
      <c r="L22" s="8">
        <v>6</v>
      </c>
      <c r="M22" s="8">
        <v>5</v>
      </c>
      <c r="N22" s="8">
        <f t="shared" si="1"/>
        <v>1</v>
      </c>
      <c r="R22" s="7" t="s">
        <v>11</v>
      </c>
      <c r="S22" s="8">
        <v>28</v>
      </c>
      <c r="T22" s="8">
        <v>30</v>
      </c>
      <c r="U22" s="9">
        <f t="shared" si="2"/>
        <v>-2</v>
      </c>
      <c r="W22" s="8" t="s">
        <v>9</v>
      </c>
      <c r="X22" s="8">
        <v>-19</v>
      </c>
      <c r="Y22" s="8">
        <v>-6</v>
      </c>
      <c r="Z22" s="8">
        <v>-39</v>
      </c>
      <c r="AA22" s="8">
        <v>-29</v>
      </c>
      <c r="AB22" s="8">
        <v>8</v>
      </c>
      <c r="AC22" s="8">
        <v>168</v>
      </c>
      <c r="AD22" s="8">
        <v>245</v>
      </c>
      <c r="AE22" s="8"/>
    </row>
    <row r="23" spans="2:39" ht="14.4" x14ac:dyDescent="0.3">
      <c r="B23" s="6"/>
      <c r="C23" s="6"/>
      <c r="D23" s="17" t="s">
        <v>12</v>
      </c>
      <c r="E23" s="8">
        <v>51</v>
      </c>
      <c r="F23" s="8">
        <v>59</v>
      </c>
      <c r="G23" s="9">
        <f t="shared" si="6"/>
        <v>-8</v>
      </c>
      <c r="I23" s="6"/>
      <c r="J23" s="6"/>
      <c r="K23" s="7" t="s">
        <v>12</v>
      </c>
      <c r="L23" s="8">
        <v>4</v>
      </c>
      <c r="M23" s="8">
        <v>3</v>
      </c>
      <c r="N23" s="8">
        <f t="shared" si="1"/>
        <v>1</v>
      </c>
      <c r="R23" s="7" t="s">
        <v>12</v>
      </c>
      <c r="S23" s="8">
        <v>16</v>
      </c>
      <c r="T23" s="8">
        <v>17</v>
      </c>
      <c r="U23" s="9">
        <f t="shared" si="2"/>
        <v>-1</v>
      </c>
      <c r="W23" s="8" t="s">
        <v>20</v>
      </c>
      <c r="X23" s="8">
        <v>-1</v>
      </c>
      <c r="Y23" s="8">
        <v>1</v>
      </c>
      <c r="Z23" s="8">
        <v>1</v>
      </c>
      <c r="AA23" s="8">
        <v>4</v>
      </c>
      <c r="AB23" s="8">
        <v>3</v>
      </c>
      <c r="AC23" s="8">
        <v>0</v>
      </c>
      <c r="AD23" s="8">
        <v>-2</v>
      </c>
      <c r="AE23" s="8"/>
      <c r="AF23" s="9"/>
      <c r="AG23" s="9"/>
      <c r="AH23" s="9"/>
    </row>
    <row r="24" spans="2:39" ht="14.4" x14ac:dyDescent="0.3">
      <c r="B24" s="6"/>
      <c r="C24" s="6"/>
      <c r="D24" s="17" t="s">
        <v>13</v>
      </c>
      <c r="E24" s="8">
        <v>52</v>
      </c>
      <c r="F24" s="8">
        <v>47</v>
      </c>
      <c r="G24" s="9">
        <f t="shared" si="6"/>
        <v>5</v>
      </c>
      <c r="I24" s="6"/>
      <c r="J24" s="6"/>
      <c r="K24" s="7" t="s">
        <v>13</v>
      </c>
      <c r="L24" s="8">
        <v>5</v>
      </c>
      <c r="M24" s="8">
        <v>1</v>
      </c>
      <c r="N24" s="8">
        <f t="shared" si="1"/>
        <v>4</v>
      </c>
      <c r="R24" s="7" t="s">
        <v>13</v>
      </c>
      <c r="S24" s="8">
        <v>24</v>
      </c>
      <c r="T24" s="8">
        <v>32</v>
      </c>
      <c r="U24" s="9">
        <f t="shared" si="2"/>
        <v>-8</v>
      </c>
      <c r="W24" s="8" t="s">
        <v>21</v>
      </c>
      <c r="X24" s="8">
        <v>-30</v>
      </c>
      <c r="Y24" s="8">
        <v>-11</v>
      </c>
      <c r="Z24" s="8">
        <v>3</v>
      </c>
      <c r="AA24" s="8">
        <v>5</v>
      </c>
      <c r="AB24" s="8">
        <v>-3</v>
      </c>
      <c r="AC24" s="8">
        <v>6</v>
      </c>
      <c r="AD24" s="8">
        <v>47</v>
      </c>
      <c r="AE24" s="8"/>
    </row>
    <row r="25" spans="2:39" ht="14.4" x14ac:dyDescent="0.3">
      <c r="B25" s="6"/>
      <c r="C25" s="6"/>
      <c r="D25" s="17" t="s">
        <v>14</v>
      </c>
      <c r="E25" s="8">
        <v>20</v>
      </c>
      <c r="F25" s="8">
        <v>26</v>
      </c>
      <c r="G25" s="9">
        <f t="shared" si="6"/>
        <v>-6</v>
      </c>
      <c r="I25" s="6"/>
      <c r="J25" s="6"/>
      <c r="K25" s="7" t="s">
        <v>14</v>
      </c>
      <c r="L25" s="8">
        <v>4</v>
      </c>
      <c r="M25" s="8">
        <v>1</v>
      </c>
      <c r="N25" s="8">
        <f t="shared" si="1"/>
        <v>3</v>
      </c>
      <c r="R25" s="7" t="s">
        <v>14</v>
      </c>
      <c r="S25" s="8">
        <v>16</v>
      </c>
      <c r="T25" s="8">
        <v>9</v>
      </c>
      <c r="U25" s="9">
        <f t="shared" si="2"/>
        <v>7</v>
      </c>
      <c r="W25" s="8" t="s">
        <v>19</v>
      </c>
      <c r="X25" s="8">
        <v>-1</v>
      </c>
      <c r="Y25" s="8">
        <v>-4</v>
      </c>
      <c r="Z25" s="8">
        <v>-10</v>
      </c>
      <c r="AA25" s="8">
        <v>23</v>
      </c>
      <c r="AB25" s="8">
        <v>8</v>
      </c>
      <c r="AC25" s="8">
        <v>17</v>
      </c>
      <c r="AD25" s="8">
        <v>71</v>
      </c>
      <c r="AE25" s="8"/>
    </row>
    <row r="26" spans="2:39" ht="14.4" x14ac:dyDescent="0.3">
      <c r="B26" s="6"/>
      <c r="C26" s="6"/>
      <c r="D26" s="17" t="s">
        <v>15</v>
      </c>
      <c r="E26" s="8">
        <v>52</v>
      </c>
      <c r="F26" s="8">
        <v>59</v>
      </c>
      <c r="G26" s="9">
        <f t="shared" si="6"/>
        <v>-7</v>
      </c>
      <c r="I26" s="6"/>
      <c r="J26" s="6"/>
      <c r="K26" s="7" t="s">
        <v>15</v>
      </c>
      <c r="L26" s="8">
        <v>5</v>
      </c>
      <c r="M26" s="8">
        <v>5</v>
      </c>
      <c r="N26" s="8">
        <f t="shared" si="1"/>
        <v>0</v>
      </c>
      <c r="R26" s="7" t="s">
        <v>15</v>
      </c>
      <c r="S26" s="8">
        <v>10</v>
      </c>
      <c r="T26" s="8">
        <v>26</v>
      </c>
      <c r="U26" s="9">
        <f t="shared" si="2"/>
        <v>-16</v>
      </c>
      <c r="AD26" s="8"/>
      <c r="AE26" s="8"/>
    </row>
    <row r="27" spans="2:39" ht="14.4" x14ac:dyDescent="0.3">
      <c r="B27" s="6"/>
      <c r="C27" s="6"/>
      <c r="D27" s="17" t="s">
        <v>36</v>
      </c>
      <c r="E27" s="8">
        <v>28</v>
      </c>
      <c r="F27" s="8">
        <v>12</v>
      </c>
      <c r="G27" s="9">
        <f t="shared" si="6"/>
        <v>16</v>
      </c>
      <c r="I27" s="6"/>
      <c r="J27" s="6"/>
      <c r="K27" s="7" t="s">
        <v>36</v>
      </c>
      <c r="L27" s="8">
        <v>1</v>
      </c>
      <c r="M27" s="8">
        <v>3</v>
      </c>
      <c r="N27" s="8">
        <f t="shared" si="1"/>
        <v>-2</v>
      </c>
      <c r="R27" s="7" t="s">
        <v>36</v>
      </c>
      <c r="S27" s="8">
        <v>31</v>
      </c>
      <c r="T27" s="8">
        <v>19</v>
      </c>
      <c r="U27" s="9">
        <f t="shared" si="2"/>
        <v>12</v>
      </c>
      <c r="W27" s="18" t="s">
        <v>35</v>
      </c>
      <c r="X27" s="21">
        <f t="shared" ref="X27:AD27" si="8">SUM(X28:X31)</f>
        <v>-6</v>
      </c>
      <c r="Y27" s="21">
        <f t="shared" si="8"/>
        <v>-13</v>
      </c>
      <c r="Z27" s="21">
        <f t="shared" si="8"/>
        <v>-4</v>
      </c>
      <c r="AA27" s="21">
        <f t="shared" si="8"/>
        <v>-8</v>
      </c>
      <c r="AB27" s="21">
        <f t="shared" si="8"/>
        <v>2</v>
      </c>
      <c r="AC27" s="21">
        <f t="shared" si="8"/>
        <v>-58</v>
      </c>
      <c r="AD27" s="21">
        <f t="shared" si="8"/>
        <v>15</v>
      </c>
      <c r="AE27" s="8"/>
      <c r="AG27" s="8"/>
    </row>
    <row r="28" spans="2:39" ht="14.4" x14ac:dyDescent="0.3">
      <c r="B28" s="10" t="s">
        <v>24</v>
      </c>
      <c r="D28" s="15">
        <v>2011</v>
      </c>
      <c r="E28" s="8">
        <v>3371</v>
      </c>
      <c r="F28" s="8">
        <v>3341</v>
      </c>
      <c r="G28" s="9">
        <f t="shared" si="6"/>
        <v>30</v>
      </c>
      <c r="I28" s="7" t="s">
        <v>21</v>
      </c>
      <c r="J28" s="7" t="s">
        <v>5</v>
      </c>
      <c r="K28" s="7" t="s">
        <v>10</v>
      </c>
      <c r="L28" s="8">
        <v>63</v>
      </c>
      <c r="M28" s="8">
        <v>93</v>
      </c>
      <c r="N28" s="8">
        <f t="shared" si="1"/>
        <v>-30</v>
      </c>
      <c r="P28" s="10" t="s">
        <v>26</v>
      </c>
      <c r="R28" s="7" t="s">
        <v>10</v>
      </c>
      <c r="S28" s="8">
        <v>20</v>
      </c>
      <c r="T28" s="8">
        <v>26</v>
      </c>
      <c r="U28" s="9">
        <f t="shared" si="2"/>
        <v>-6</v>
      </c>
      <c r="W28" s="8" t="s">
        <v>25</v>
      </c>
      <c r="X28" s="8">
        <v>2</v>
      </c>
      <c r="Y28" s="8">
        <v>-2</v>
      </c>
      <c r="Z28" s="8">
        <v>-1</v>
      </c>
      <c r="AA28" s="8">
        <v>-8</v>
      </c>
      <c r="AB28" s="8">
        <v>6</v>
      </c>
      <c r="AC28" s="8">
        <v>-16</v>
      </c>
      <c r="AD28" s="8">
        <v>12</v>
      </c>
      <c r="AE28" s="8"/>
      <c r="AG28" s="8"/>
    </row>
    <row r="29" spans="2:39" ht="14.4" x14ac:dyDescent="0.3">
      <c r="B29" s="10"/>
      <c r="D29" s="15">
        <v>2012</v>
      </c>
      <c r="E29" s="8">
        <v>3273</v>
      </c>
      <c r="F29" s="8">
        <v>3330</v>
      </c>
      <c r="G29" s="9">
        <f t="shared" ref="G29:G34" si="9">SUM(E29-F29)</f>
        <v>-57</v>
      </c>
      <c r="I29" s="6"/>
      <c r="J29" s="6"/>
      <c r="K29" s="7" t="s">
        <v>11</v>
      </c>
      <c r="L29" s="8">
        <v>84</v>
      </c>
      <c r="M29" s="8">
        <v>95</v>
      </c>
      <c r="N29" s="8">
        <f t="shared" si="1"/>
        <v>-11</v>
      </c>
      <c r="R29" s="7" t="s">
        <v>11</v>
      </c>
      <c r="S29" s="8">
        <v>28</v>
      </c>
      <c r="T29" s="8">
        <v>30</v>
      </c>
      <c r="U29" s="9">
        <f t="shared" si="2"/>
        <v>-2</v>
      </c>
      <c r="W29" s="8" t="s">
        <v>26</v>
      </c>
      <c r="X29" s="8">
        <v>-6</v>
      </c>
      <c r="Y29" s="8">
        <v>-12</v>
      </c>
      <c r="Z29" s="8">
        <v>0</v>
      </c>
      <c r="AA29" s="8">
        <v>15</v>
      </c>
      <c r="AB29" s="8">
        <v>7</v>
      </c>
      <c r="AC29" s="8">
        <v>-17</v>
      </c>
      <c r="AD29" s="8">
        <v>13</v>
      </c>
      <c r="AE29" s="8"/>
      <c r="AG29" s="8"/>
    </row>
    <row r="30" spans="2:39" ht="14.4" x14ac:dyDescent="0.3">
      <c r="B30" s="10"/>
      <c r="D30" s="15">
        <v>2013</v>
      </c>
      <c r="E30" s="8">
        <v>3569</v>
      </c>
      <c r="F30" s="8">
        <v>3550</v>
      </c>
      <c r="G30" s="9">
        <f t="shared" si="9"/>
        <v>19</v>
      </c>
      <c r="I30" s="6"/>
      <c r="J30" s="6"/>
      <c r="K30" s="7" t="s">
        <v>12</v>
      </c>
      <c r="L30" s="8">
        <v>91</v>
      </c>
      <c r="M30" s="8">
        <v>88</v>
      </c>
      <c r="N30" s="8">
        <f t="shared" si="1"/>
        <v>3</v>
      </c>
      <c r="R30" s="7" t="s">
        <v>12</v>
      </c>
      <c r="S30" s="8">
        <v>38</v>
      </c>
      <c r="T30" s="8">
        <v>38</v>
      </c>
      <c r="U30" s="9">
        <f t="shared" si="2"/>
        <v>0</v>
      </c>
      <c r="W30" s="8" t="s">
        <v>22</v>
      </c>
      <c r="X30" s="8">
        <v>-5</v>
      </c>
      <c r="Y30" s="8">
        <v>-4</v>
      </c>
      <c r="Z30" s="8">
        <v>-8</v>
      </c>
      <c r="AA30" s="8">
        <v>7</v>
      </c>
      <c r="AB30" s="8">
        <v>0</v>
      </c>
      <c r="AC30" s="8">
        <v>-4</v>
      </c>
      <c r="AD30" s="8">
        <v>-3</v>
      </c>
      <c r="AE30" s="8"/>
      <c r="AG30" s="8"/>
    </row>
    <row r="31" spans="2:39" ht="14.4" x14ac:dyDescent="0.3">
      <c r="B31" s="10"/>
      <c r="D31" s="15">
        <v>2014</v>
      </c>
      <c r="E31" s="8">
        <v>3683</v>
      </c>
      <c r="F31" s="8">
        <v>3707</v>
      </c>
      <c r="G31" s="9">
        <f t="shared" si="9"/>
        <v>-24</v>
      </c>
      <c r="I31" s="6"/>
      <c r="J31" s="6"/>
      <c r="K31" s="7" t="s">
        <v>13</v>
      </c>
      <c r="L31" s="8">
        <v>106</v>
      </c>
      <c r="M31" s="8">
        <v>101</v>
      </c>
      <c r="N31" s="8">
        <f t="shared" si="1"/>
        <v>5</v>
      </c>
      <c r="R31" s="7" t="s">
        <v>13</v>
      </c>
      <c r="S31" s="8">
        <v>24</v>
      </c>
      <c r="T31" s="8">
        <v>32</v>
      </c>
      <c r="U31" s="9">
        <f t="shared" si="2"/>
        <v>-8</v>
      </c>
      <c r="W31" s="8" t="s">
        <v>23</v>
      </c>
      <c r="X31" s="8">
        <v>3</v>
      </c>
      <c r="Y31" s="8">
        <v>5</v>
      </c>
      <c r="Z31" s="8">
        <v>5</v>
      </c>
      <c r="AA31" s="8">
        <v>-22</v>
      </c>
      <c r="AB31" s="8">
        <v>-11</v>
      </c>
      <c r="AC31" s="8">
        <v>-21</v>
      </c>
      <c r="AD31" s="8">
        <v>-7</v>
      </c>
      <c r="AE31" s="8"/>
      <c r="AG31" s="8"/>
    </row>
    <row r="32" spans="2:39" ht="14.4" x14ac:dyDescent="0.3">
      <c r="B32" s="10"/>
      <c r="D32" s="15">
        <v>2015</v>
      </c>
      <c r="E32" s="8">
        <v>3304</v>
      </c>
      <c r="F32" s="8">
        <v>3390</v>
      </c>
      <c r="G32" s="9">
        <f t="shared" si="9"/>
        <v>-86</v>
      </c>
      <c r="I32" s="6"/>
      <c r="J32" s="6"/>
      <c r="K32" s="7" t="s">
        <v>14</v>
      </c>
      <c r="L32" s="8">
        <v>108</v>
      </c>
      <c r="M32" s="8">
        <v>111</v>
      </c>
      <c r="N32" s="8">
        <f t="shared" si="1"/>
        <v>-3</v>
      </c>
      <c r="R32" s="7" t="s">
        <v>14</v>
      </c>
      <c r="S32" s="8">
        <v>15</v>
      </c>
      <c r="T32" s="8">
        <v>9</v>
      </c>
      <c r="U32" s="9">
        <f t="shared" si="2"/>
        <v>6</v>
      </c>
      <c r="AD32" s="8"/>
      <c r="AE32" s="8"/>
      <c r="AG32" s="8"/>
    </row>
    <row r="33" spans="2:37" ht="14.4" x14ac:dyDescent="0.3">
      <c r="B33" s="10"/>
      <c r="D33" s="15">
        <v>2016</v>
      </c>
      <c r="E33" s="8">
        <v>3634</v>
      </c>
      <c r="F33" s="8">
        <v>3521</v>
      </c>
      <c r="G33" s="9">
        <f t="shared" si="9"/>
        <v>113</v>
      </c>
      <c r="I33" s="6"/>
      <c r="J33" s="6"/>
      <c r="K33" s="7" t="s">
        <v>15</v>
      </c>
      <c r="L33" s="8">
        <v>138</v>
      </c>
      <c r="M33" s="8">
        <v>132</v>
      </c>
      <c r="N33" s="8">
        <f t="shared" si="1"/>
        <v>6</v>
      </c>
      <c r="R33" s="7" t="s">
        <v>15</v>
      </c>
      <c r="S33" s="8">
        <v>10</v>
      </c>
      <c r="T33" s="8">
        <v>26</v>
      </c>
      <c r="U33" s="9">
        <f t="shared" si="2"/>
        <v>-16</v>
      </c>
      <c r="W33" s="8"/>
      <c r="X33" s="8"/>
      <c r="Y33" s="8"/>
      <c r="Z33" s="8"/>
      <c r="AA33" s="8"/>
      <c r="AB33" s="8"/>
      <c r="AC33" s="8"/>
      <c r="AD33" s="8"/>
      <c r="AE33" s="8"/>
      <c r="AG33" s="8"/>
    </row>
    <row r="34" spans="2:37" ht="14.4" x14ac:dyDescent="0.3">
      <c r="B34" s="10"/>
      <c r="D34" s="15">
        <v>2017</v>
      </c>
      <c r="E34" s="8">
        <v>3893</v>
      </c>
      <c r="F34" s="8">
        <v>3676</v>
      </c>
      <c r="G34" s="9">
        <f t="shared" si="9"/>
        <v>217</v>
      </c>
      <c r="I34" s="6"/>
      <c r="J34" s="6"/>
      <c r="K34" s="7" t="s">
        <v>36</v>
      </c>
      <c r="L34" s="8">
        <v>185</v>
      </c>
      <c r="M34" s="8">
        <v>138</v>
      </c>
      <c r="N34" s="8">
        <f t="shared" si="1"/>
        <v>47</v>
      </c>
      <c r="R34" s="7" t="s">
        <v>36</v>
      </c>
      <c r="S34" s="8">
        <v>34</v>
      </c>
      <c r="T34" s="8">
        <v>21</v>
      </c>
      <c r="U34" s="9">
        <f t="shared" si="2"/>
        <v>13</v>
      </c>
      <c r="W34" s="8"/>
      <c r="Z34" s="8">
        <v>60333</v>
      </c>
      <c r="AA34" s="8"/>
      <c r="AB34" s="8"/>
      <c r="AC34" s="8"/>
      <c r="AD34" s="8"/>
      <c r="AE34" s="8"/>
      <c r="AG34" s="8"/>
    </row>
    <row r="35" spans="2:37" ht="14.4" x14ac:dyDescent="0.3">
      <c r="B35" s="18" t="s">
        <v>31</v>
      </c>
      <c r="C35" s="19"/>
      <c r="D35" s="20" t="s">
        <v>10</v>
      </c>
      <c r="E35" s="21">
        <f>E7+E14+E21+E28</f>
        <v>3637</v>
      </c>
      <c r="F35" s="21">
        <f>F7+F14+F21+F28</f>
        <v>3611</v>
      </c>
      <c r="G35" s="21">
        <f>SUM(E35-F35)</f>
        <v>26</v>
      </c>
      <c r="I35" s="7" t="s">
        <v>25</v>
      </c>
      <c r="K35" s="7" t="s">
        <v>10</v>
      </c>
      <c r="L35" s="8">
        <v>12</v>
      </c>
      <c r="M35" s="8">
        <v>14</v>
      </c>
      <c r="N35" s="8">
        <f t="shared" si="1"/>
        <v>-2</v>
      </c>
      <c r="P35" s="18" t="s">
        <v>35</v>
      </c>
      <c r="Q35" s="19"/>
      <c r="R35" s="22" t="s">
        <v>10</v>
      </c>
      <c r="S35" s="21">
        <f t="shared" ref="S35:S40" si="10">SUM(U7+U14+S21+S28)</f>
        <v>30</v>
      </c>
      <c r="T35" s="21">
        <f t="shared" ref="T35:T40" si="11">SUM(S7+S14+T21+T28)</f>
        <v>125</v>
      </c>
      <c r="U35" s="21">
        <f t="shared" ref="U35:U40" si="12">SUM(S35-T35)</f>
        <v>-95</v>
      </c>
      <c r="W35" s="8"/>
      <c r="X35" s="8"/>
      <c r="Y35" s="8"/>
      <c r="Z35" s="8"/>
      <c r="AA35" s="8"/>
      <c r="AB35" s="8"/>
      <c r="AC35" s="8"/>
      <c r="AD35" s="8"/>
      <c r="AE35" s="8"/>
      <c r="AG35" s="8"/>
    </row>
    <row r="36" spans="2:37" ht="14.4" x14ac:dyDescent="0.3">
      <c r="B36" s="19"/>
      <c r="C36" s="19"/>
      <c r="D36" s="20" t="s">
        <v>11</v>
      </c>
      <c r="E36" s="21">
        <f>E8+E15+E22+E29</f>
        <v>3577</v>
      </c>
      <c r="F36" s="21">
        <f>F8+F15+F22+F29</f>
        <v>3630</v>
      </c>
      <c r="G36" s="21">
        <f t="shared" ref="G36:G41" si="13">SUM(E36-F36)</f>
        <v>-53</v>
      </c>
      <c r="K36" s="7" t="s">
        <v>11</v>
      </c>
      <c r="L36" s="8">
        <v>28</v>
      </c>
      <c r="M36" s="8">
        <v>30</v>
      </c>
      <c r="N36" s="8">
        <f t="shared" si="1"/>
        <v>-2</v>
      </c>
      <c r="P36" s="19"/>
      <c r="Q36" s="19"/>
      <c r="R36" s="22" t="s">
        <v>11</v>
      </c>
      <c r="S36" s="21">
        <f t="shared" si="10"/>
        <v>57</v>
      </c>
      <c r="T36" s="21">
        <f t="shared" si="11"/>
        <v>165</v>
      </c>
      <c r="U36" s="21">
        <f t="shared" si="12"/>
        <v>-108</v>
      </c>
      <c r="X36" s="12" t="s">
        <v>30</v>
      </c>
      <c r="Y36" s="12"/>
      <c r="AD36" s="8"/>
      <c r="AE36" s="8"/>
      <c r="AG36" s="8"/>
    </row>
    <row r="37" spans="2:37" ht="14.4" x14ac:dyDescent="0.3">
      <c r="B37" s="19"/>
      <c r="C37" s="19"/>
      <c r="D37" s="20" t="s">
        <v>12</v>
      </c>
      <c r="E37" s="21">
        <f t="shared" ref="E37:F41" si="14">SUM(E9+E16+E23+E30)</f>
        <v>3838</v>
      </c>
      <c r="F37" s="21">
        <f t="shared" si="14"/>
        <v>3851</v>
      </c>
      <c r="G37" s="21">
        <f t="shared" si="13"/>
        <v>-13</v>
      </c>
      <c r="K37" s="7" t="s">
        <v>12</v>
      </c>
      <c r="L37" s="8">
        <v>16</v>
      </c>
      <c r="M37" s="8">
        <v>17</v>
      </c>
      <c r="N37" s="8">
        <f t="shared" si="1"/>
        <v>-1</v>
      </c>
      <c r="P37" s="19"/>
      <c r="Q37" s="19"/>
      <c r="R37" s="22" t="s">
        <v>12</v>
      </c>
      <c r="S37" s="21">
        <f t="shared" si="10"/>
        <v>51</v>
      </c>
      <c r="T37" s="21">
        <f t="shared" si="11"/>
        <v>181</v>
      </c>
      <c r="U37" s="21">
        <f t="shared" si="12"/>
        <v>-130</v>
      </c>
      <c r="X37" s="1" t="s">
        <v>7</v>
      </c>
      <c r="Y37" s="1" t="s">
        <v>8</v>
      </c>
      <c r="Z37" s="1" t="s">
        <v>6</v>
      </c>
      <c r="AA37" s="1" t="s">
        <v>1</v>
      </c>
      <c r="AB37" s="1"/>
      <c r="AC37" s="1"/>
      <c r="AD37" s="8"/>
      <c r="AF37" s="8">
        <v>2011</v>
      </c>
      <c r="AG37" s="8">
        <v>2012</v>
      </c>
      <c r="AH37" s="8">
        <v>2013</v>
      </c>
      <c r="AI37" s="8">
        <v>2014</v>
      </c>
      <c r="AJ37" s="8">
        <v>2015</v>
      </c>
      <c r="AK37" s="8">
        <v>2016</v>
      </c>
    </row>
    <row r="38" spans="2:37" ht="14.4" x14ac:dyDescent="0.3">
      <c r="B38" s="19"/>
      <c r="C38" s="19"/>
      <c r="D38" s="20" t="s">
        <v>13</v>
      </c>
      <c r="E38" s="21">
        <f t="shared" si="14"/>
        <v>3996</v>
      </c>
      <c r="F38" s="21">
        <f t="shared" si="14"/>
        <v>3995</v>
      </c>
      <c r="G38" s="21">
        <f t="shared" si="13"/>
        <v>1</v>
      </c>
      <c r="K38" s="7" t="s">
        <v>13</v>
      </c>
      <c r="L38" s="8">
        <v>24</v>
      </c>
      <c r="M38" s="8">
        <v>32</v>
      </c>
      <c r="N38" s="8">
        <f t="shared" si="1"/>
        <v>-8</v>
      </c>
      <c r="P38" s="19"/>
      <c r="Q38" s="19"/>
      <c r="R38" s="22" t="s">
        <v>13</v>
      </c>
      <c r="S38" s="21">
        <f t="shared" si="10"/>
        <v>33</v>
      </c>
      <c r="T38" s="21">
        <f t="shared" si="11"/>
        <v>166</v>
      </c>
      <c r="U38" s="21">
        <f t="shared" si="12"/>
        <v>-133</v>
      </c>
      <c r="W38" s="1">
        <v>2011</v>
      </c>
      <c r="X38" s="8">
        <v>54976</v>
      </c>
      <c r="Y38" s="8">
        <v>56380</v>
      </c>
      <c r="Z38" s="9">
        <f t="shared" ref="Z38:Z43" si="15">SUM(X38-Y38)</f>
        <v>-1404</v>
      </c>
      <c r="AA38">
        <v>318452</v>
      </c>
      <c r="AC38" s="13">
        <f t="shared" ref="AC38:AC41" si="16">SUM(Z38/AA38)</f>
        <v>-4.4088277040181881E-3</v>
      </c>
      <c r="AD38" s="8"/>
      <c r="AE38" s="8" t="s">
        <v>30</v>
      </c>
      <c r="AF38" s="8">
        <v>-1404</v>
      </c>
      <c r="AG38" s="8">
        <v>-319</v>
      </c>
      <c r="AH38" s="8">
        <v>1598</v>
      </c>
      <c r="AI38" s="8">
        <v>1113</v>
      </c>
      <c r="AJ38" s="8">
        <v>1451</v>
      </c>
      <c r="AK38" s="8">
        <v>4069</v>
      </c>
    </row>
    <row r="39" spans="2:37" ht="14.4" x14ac:dyDescent="0.3">
      <c r="B39" s="19"/>
      <c r="C39" s="19"/>
      <c r="D39" s="20" t="s">
        <v>14</v>
      </c>
      <c r="E39" s="21">
        <f t="shared" si="14"/>
        <v>3573</v>
      </c>
      <c r="F39" s="21">
        <f t="shared" si="14"/>
        <v>3651</v>
      </c>
      <c r="G39" s="21">
        <f t="shared" si="13"/>
        <v>-78</v>
      </c>
      <c r="K39" s="7" t="s">
        <v>14</v>
      </c>
      <c r="L39" s="8">
        <v>16</v>
      </c>
      <c r="M39" s="8">
        <v>9</v>
      </c>
      <c r="N39" s="8">
        <f t="shared" si="1"/>
        <v>7</v>
      </c>
      <c r="P39" s="19"/>
      <c r="Q39" s="19"/>
      <c r="R39" s="22" t="s">
        <v>14</v>
      </c>
      <c r="S39" s="21">
        <f t="shared" si="10"/>
        <v>20</v>
      </c>
      <c r="T39" s="21">
        <f t="shared" si="11"/>
        <v>100</v>
      </c>
      <c r="U39" s="21">
        <f t="shared" si="12"/>
        <v>-80</v>
      </c>
      <c r="W39" s="1">
        <v>2012</v>
      </c>
      <c r="X39" s="8">
        <v>54850</v>
      </c>
      <c r="Y39" s="8">
        <v>55169</v>
      </c>
      <c r="Z39" s="9">
        <f t="shared" si="15"/>
        <v>-319</v>
      </c>
      <c r="AA39">
        <v>319575</v>
      </c>
      <c r="AC39" s="13">
        <f t="shared" si="16"/>
        <v>-9.9820073535163882E-4</v>
      </c>
      <c r="AD39" s="8"/>
      <c r="AE39" t="s">
        <v>31</v>
      </c>
      <c r="AF39">
        <v>26</v>
      </c>
      <c r="AG39">
        <v>-53</v>
      </c>
      <c r="AH39">
        <v>-13</v>
      </c>
      <c r="AI39">
        <v>1</v>
      </c>
      <c r="AJ39">
        <v>-78</v>
      </c>
      <c r="AK39">
        <v>101</v>
      </c>
    </row>
    <row r="40" spans="2:37" ht="14.4" x14ac:dyDescent="0.3">
      <c r="B40" s="19"/>
      <c r="C40" s="19"/>
      <c r="D40" s="20" t="s">
        <v>15</v>
      </c>
      <c r="E40" s="21">
        <f t="shared" si="14"/>
        <v>3894</v>
      </c>
      <c r="F40" s="21">
        <f t="shared" si="14"/>
        <v>3793</v>
      </c>
      <c r="G40" s="21">
        <f t="shared" si="13"/>
        <v>101</v>
      </c>
      <c r="K40" s="7" t="s">
        <v>15</v>
      </c>
      <c r="L40" s="8">
        <v>10</v>
      </c>
      <c r="M40" s="8">
        <v>26</v>
      </c>
      <c r="N40" s="8">
        <f t="shared" si="1"/>
        <v>-16</v>
      </c>
      <c r="P40" s="19"/>
      <c r="Q40" s="19"/>
      <c r="R40" s="22" t="s">
        <v>15</v>
      </c>
      <c r="S40" s="21">
        <f t="shared" si="10"/>
        <v>-5</v>
      </c>
      <c r="T40" s="21">
        <f t="shared" si="11"/>
        <v>129</v>
      </c>
      <c r="U40" s="21">
        <f t="shared" si="12"/>
        <v>-134</v>
      </c>
      <c r="W40" s="1">
        <v>2013</v>
      </c>
      <c r="X40" s="8">
        <v>57732</v>
      </c>
      <c r="Y40" s="8">
        <v>56134</v>
      </c>
      <c r="Z40" s="9">
        <f t="shared" si="15"/>
        <v>1598</v>
      </c>
      <c r="AA40">
        <v>321857</v>
      </c>
      <c r="AC40" s="13">
        <f t="shared" si="16"/>
        <v>4.9649378450678404E-3</v>
      </c>
      <c r="AD40" s="8"/>
      <c r="AE40" t="s">
        <v>33</v>
      </c>
      <c r="AF40">
        <v>-19</v>
      </c>
      <c r="AG40">
        <v>-6</v>
      </c>
      <c r="AH40">
        <v>-39</v>
      </c>
      <c r="AI40">
        <v>-29</v>
      </c>
      <c r="AJ40">
        <v>8</v>
      </c>
      <c r="AK40">
        <v>168</v>
      </c>
    </row>
    <row r="41" spans="2:37" ht="14.4" x14ac:dyDescent="0.3">
      <c r="B41" s="19"/>
      <c r="C41" s="19"/>
      <c r="D41" s="20" t="s">
        <v>36</v>
      </c>
      <c r="E41" s="21">
        <f t="shared" si="14"/>
        <v>4153</v>
      </c>
      <c r="F41" s="21">
        <f t="shared" si="14"/>
        <v>3894</v>
      </c>
      <c r="G41" s="21">
        <f t="shared" si="13"/>
        <v>259</v>
      </c>
      <c r="K41" s="7" t="s">
        <v>36</v>
      </c>
      <c r="L41" s="8">
        <v>31</v>
      </c>
      <c r="M41" s="8">
        <v>19</v>
      </c>
      <c r="N41" s="8">
        <f t="shared" si="1"/>
        <v>12</v>
      </c>
      <c r="P41" s="19"/>
      <c r="Q41" s="19"/>
      <c r="R41" s="22" t="s">
        <v>36</v>
      </c>
      <c r="S41" s="21">
        <f>S13+S20+S27+S34</f>
        <v>150</v>
      </c>
      <c r="T41" s="21">
        <f>T13+T20+T27+T34</f>
        <v>135</v>
      </c>
      <c r="U41" s="21">
        <f>U13+U20+U27+U34</f>
        <v>15</v>
      </c>
      <c r="W41" s="1">
        <v>2014</v>
      </c>
      <c r="X41" s="8">
        <v>59881</v>
      </c>
      <c r="Y41" s="8">
        <v>58768</v>
      </c>
      <c r="Z41" s="9">
        <f t="shared" si="15"/>
        <v>1113</v>
      </c>
      <c r="AA41">
        <v>325671</v>
      </c>
      <c r="AC41" s="13">
        <f t="shared" si="16"/>
        <v>3.4175594388201592E-3</v>
      </c>
      <c r="AD41" s="8"/>
      <c r="AE41" t="s">
        <v>35</v>
      </c>
      <c r="AF41">
        <v>-6</v>
      </c>
      <c r="AG41">
        <v>-13</v>
      </c>
      <c r="AH41">
        <v>-4</v>
      </c>
      <c r="AI41">
        <v>-8</v>
      </c>
      <c r="AJ41">
        <v>2</v>
      </c>
      <c r="AK41">
        <v>-58</v>
      </c>
    </row>
    <row r="42" spans="2:37" ht="14.4" x14ac:dyDescent="0.3">
      <c r="I42" s="10" t="s">
        <v>26</v>
      </c>
      <c r="K42" s="7" t="s">
        <v>10</v>
      </c>
      <c r="L42" s="8">
        <v>20</v>
      </c>
      <c r="M42" s="8">
        <v>26</v>
      </c>
      <c r="N42" s="8">
        <f t="shared" si="1"/>
        <v>-6</v>
      </c>
      <c r="W42" s="1">
        <v>2015</v>
      </c>
      <c r="X42" s="8">
        <v>61529</v>
      </c>
      <c r="Y42" s="8">
        <v>60078</v>
      </c>
      <c r="Z42" s="9">
        <f t="shared" si="15"/>
        <v>1451</v>
      </c>
      <c r="AA42">
        <v>329100</v>
      </c>
      <c r="AC42" s="13">
        <f>SUM(Z42/AA42)</f>
        <v>4.408994226678821E-3</v>
      </c>
      <c r="AD42" s="8"/>
    </row>
    <row r="43" spans="2:37" ht="14.4" x14ac:dyDescent="0.3">
      <c r="K43" s="7" t="s">
        <v>11</v>
      </c>
      <c r="L43" s="8">
        <v>28</v>
      </c>
      <c r="M43" s="8">
        <v>30</v>
      </c>
      <c r="N43" s="8">
        <f t="shared" si="1"/>
        <v>-2</v>
      </c>
      <c r="W43" s="11">
        <v>2016</v>
      </c>
      <c r="X43" s="8">
        <v>66224</v>
      </c>
      <c r="Y43" s="8">
        <v>62155</v>
      </c>
      <c r="Z43" s="9">
        <f t="shared" si="15"/>
        <v>4069</v>
      </c>
      <c r="AA43">
        <v>332529</v>
      </c>
      <c r="AB43" s="8"/>
      <c r="AC43" s="13">
        <f>SUM(Z43/AA43)</f>
        <v>1.2236526739021258E-2</v>
      </c>
      <c r="AD43" s="8"/>
    </row>
    <row r="44" spans="2:37" ht="14.4" x14ac:dyDescent="0.3">
      <c r="K44" s="7" t="s">
        <v>12</v>
      </c>
      <c r="L44" s="8">
        <v>38</v>
      </c>
      <c r="M44" s="8">
        <v>38</v>
      </c>
      <c r="N44" s="8">
        <f t="shared" si="1"/>
        <v>0</v>
      </c>
      <c r="P44" s="24" t="s">
        <v>30</v>
      </c>
      <c r="Q44" s="19"/>
      <c r="R44" s="24"/>
      <c r="S44" s="22" t="s">
        <v>5</v>
      </c>
      <c r="T44" s="25"/>
      <c r="U44" s="25"/>
      <c r="W44" s="1">
        <v>2017</v>
      </c>
      <c r="X44" s="8">
        <v>68573</v>
      </c>
      <c r="Y44" s="8">
        <v>60333</v>
      </c>
      <c r="Z44" s="8">
        <v>8240</v>
      </c>
      <c r="AA44" s="8">
        <v>338349</v>
      </c>
      <c r="AC44" s="13">
        <f t="shared" ref="AC44" si="17">SUM(Z44/AA44)</f>
        <v>2.4353552101528304E-2</v>
      </c>
      <c r="AD44" s="8"/>
    </row>
    <row r="45" spans="2:37" ht="14.4" x14ac:dyDescent="0.3">
      <c r="K45" s="7" t="s">
        <v>13</v>
      </c>
      <c r="L45" s="8">
        <v>24</v>
      </c>
      <c r="M45" s="8">
        <v>32</v>
      </c>
      <c r="N45" s="8">
        <f t="shared" si="1"/>
        <v>-8</v>
      </c>
      <c r="P45" s="19"/>
      <c r="Q45" s="25"/>
      <c r="R45" s="25"/>
      <c r="S45" s="22" t="s">
        <v>6</v>
      </c>
      <c r="T45" s="22" t="s">
        <v>7</v>
      </c>
      <c r="U45" s="22" t="s">
        <v>8</v>
      </c>
      <c r="AD45" s="8"/>
      <c r="AF45" s="8">
        <v>2011</v>
      </c>
      <c r="AG45" s="8">
        <v>2012</v>
      </c>
      <c r="AH45" s="8">
        <v>2013</v>
      </c>
      <c r="AI45" s="8">
        <v>2014</v>
      </c>
      <c r="AJ45" s="8">
        <v>2015</v>
      </c>
      <c r="AK45" s="8">
        <v>2016</v>
      </c>
    </row>
    <row r="46" spans="2:37" ht="14.4" x14ac:dyDescent="0.3">
      <c r="K46" s="7" t="s">
        <v>14</v>
      </c>
      <c r="L46" s="8">
        <v>15</v>
      </c>
      <c r="M46" s="8">
        <v>9</v>
      </c>
      <c r="N46" s="8">
        <f t="shared" si="1"/>
        <v>6</v>
      </c>
      <c r="P46" s="19"/>
      <c r="Q46" s="22" t="s">
        <v>5</v>
      </c>
      <c r="R46" s="22" t="s">
        <v>10</v>
      </c>
      <c r="S46" s="23">
        <v>-1404</v>
      </c>
      <c r="T46" s="23">
        <v>54976</v>
      </c>
      <c r="U46" s="23">
        <v>56380</v>
      </c>
      <c r="AD46" s="8"/>
      <c r="AE46" s="8" t="s">
        <v>30</v>
      </c>
      <c r="AF46" s="8">
        <v>-1404</v>
      </c>
      <c r="AG46" s="8">
        <v>-319</v>
      </c>
      <c r="AH46" s="8">
        <v>1598</v>
      </c>
      <c r="AI46" s="8">
        <v>1113</v>
      </c>
      <c r="AJ46" s="8">
        <v>1451</v>
      </c>
      <c r="AK46" s="8">
        <v>4069</v>
      </c>
    </row>
    <row r="47" spans="2:37" ht="14.4" x14ac:dyDescent="0.3">
      <c r="K47" s="7" t="s">
        <v>15</v>
      </c>
      <c r="L47" s="8">
        <v>10</v>
      </c>
      <c r="M47" s="8">
        <v>26</v>
      </c>
      <c r="N47" s="8">
        <f t="shared" si="1"/>
        <v>-16</v>
      </c>
      <c r="P47" s="19"/>
      <c r="Q47" s="25"/>
      <c r="R47" s="22" t="s">
        <v>11</v>
      </c>
      <c r="S47" s="23">
        <v>-319</v>
      </c>
      <c r="T47" s="23">
        <v>54850</v>
      </c>
      <c r="U47" s="23">
        <v>55169</v>
      </c>
      <c r="X47" s="12" t="s">
        <v>31</v>
      </c>
      <c r="Y47" s="12"/>
      <c r="AD47" s="8"/>
      <c r="AE47" t="s">
        <v>31</v>
      </c>
      <c r="AF47">
        <v>26</v>
      </c>
      <c r="AG47">
        <v>-53</v>
      </c>
      <c r="AH47">
        <v>-13</v>
      </c>
      <c r="AI47">
        <v>1</v>
      </c>
      <c r="AJ47">
        <v>-78</v>
      </c>
      <c r="AK47">
        <v>101</v>
      </c>
    </row>
    <row r="48" spans="2:37" ht="14.4" x14ac:dyDescent="0.3">
      <c r="K48" s="7" t="s">
        <v>36</v>
      </c>
      <c r="L48" s="8">
        <v>34</v>
      </c>
      <c r="M48" s="8">
        <v>21</v>
      </c>
      <c r="N48" s="8">
        <f t="shared" si="1"/>
        <v>13</v>
      </c>
      <c r="P48" s="19"/>
      <c r="Q48" s="25"/>
      <c r="R48" s="22" t="s">
        <v>12</v>
      </c>
      <c r="S48" s="23">
        <v>1598</v>
      </c>
      <c r="T48" s="23">
        <v>57732</v>
      </c>
      <c r="U48" s="23">
        <v>56134</v>
      </c>
      <c r="X48" s="1" t="s">
        <v>7</v>
      </c>
      <c r="Y48" s="1" t="s">
        <v>8</v>
      </c>
      <c r="Z48" s="1" t="s">
        <v>6</v>
      </c>
      <c r="AA48" s="1" t="s">
        <v>1</v>
      </c>
      <c r="AB48" s="1"/>
      <c r="AC48" s="1"/>
      <c r="AD48" s="8"/>
      <c r="AE48" t="s">
        <v>33</v>
      </c>
      <c r="AF48">
        <v>-19</v>
      </c>
      <c r="AG48">
        <v>-6</v>
      </c>
      <c r="AH48">
        <v>-39</v>
      </c>
      <c r="AI48">
        <v>-29</v>
      </c>
      <c r="AJ48">
        <v>8</v>
      </c>
      <c r="AK48">
        <v>168</v>
      </c>
    </row>
    <row r="49" spans="2:37" ht="14.4" x14ac:dyDescent="0.3">
      <c r="I49" s="18" t="s">
        <v>33</v>
      </c>
      <c r="J49" s="19"/>
      <c r="K49" s="22" t="s">
        <v>10</v>
      </c>
      <c r="L49" s="21">
        <f t="shared" ref="L49:M55" si="18">L7+L14+L21+L28-L35-L42</f>
        <v>397</v>
      </c>
      <c r="M49" s="21">
        <f t="shared" si="18"/>
        <v>444</v>
      </c>
      <c r="N49" s="23">
        <f t="shared" si="1"/>
        <v>-47</v>
      </c>
      <c r="P49" s="19"/>
      <c r="Q49" s="25"/>
      <c r="R49" s="22" t="s">
        <v>13</v>
      </c>
      <c r="S49" s="23">
        <v>1113</v>
      </c>
      <c r="T49" s="23">
        <v>59881</v>
      </c>
      <c r="U49" s="23">
        <v>58768</v>
      </c>
      <c r="W49" s="1">
        <v>2011</v>
      </c>
      <c r="X49">
        <v>3367</v>
      </c>
      <c r="Y49">
        <v>3607</v>
      </c>
      <c r="Z49">
        <f t="shared" ref="Z49:Z54" si="19">X49-Y49</f>
        <v>-240</v>
      </c>
      <c r="AA49">
        <v>19249</v>
      </c>
      <c r="AC49" s="13">
        <f>SUM(Z49/AA49)</f>
        <v>-1.2468180165203388E-2</v>
      </c>
      <c r="AD49" s="8"/>
      <c r="AE49" t="s">
        <v>35</v>
      </c>
      <c r="AF49">
        <v>-6</v>
      </c>
      <c r="AG49">
        <v>-13</v>
      </c>
      <c r="AH49">
        <v>-4</v>
      </c>
      <c r="AI49">
        <v>-8</v>
      </c>
      <c r="AJ49">
        <v>2</v>
      </c>
      <c r="AK49">
        <v>-58</v>
      </c>
    </row>
    <row r="50" spans="2:37" ht="14.4" x14ac:dyDescent="0.3">
      <c r="I50" s="19"/>
      <c r="J50" s="19"/>
      <c r="K50" s="22" t="s">
        <v>11</v>
      </c>
      <c r="L50" s="21">
        <f t="shared" si="18"/>
        <v>463</v>
      </c>
      <c r="M50" s="21">
        <f t="shared" si="18"/>
        <v>493</v>
      </c>
      <c r="N50" s="23">
        <f t="shared" si="1"/>
        <v>-30</v>
      </c>
      <c r="P50" s="19"/>
      <c r="Q50" s="25"/>
      <c r="R50" s="22" t="s">
        <v>14</v>
      </c>
      <c r="S50" s="23">
        <v>1451</v>
      </c>
      <c r="T50" s="23">
        <v>61529</v>
      </c>
      <c r="U50" s="23">
        <v>60078</v>
      </c>
      <c r="W50" s="1">
        <v>2012</v>
      </c>
      <c r="X50">
        <v>3277</v>
      </c>
      <c r="Y50">
        <v>3634</v>
      </c>
      <c r="Z50">
        <f t="shared" si="19"/>
        <v>-357</v>
      </c>
      <c r="AA50">
        <v>19394</v>
      </c>
      <c r="AC50" s="13">
        <f t="shared" ref="AC50:AC55" si="20">SUM(Z50/AA50)</f>
        <v>-1.8407754975765699E-2</v>
      </c>
      <c r="AD50" s="8"/>
    </row>
    <row r="51" spans="2:37" ht="14.4" x14ac:dyDescent="0.3">
      <c r="I51" s="19"/>
      <c r="J51" s="19"/>
      <c r="K51" s="22" t="s">
        <v>12</v>
      </c>
      <c r="L51" s="21">
        <f t="shared" si="18"/>
        <v>460</v>
      </c>
      <c r="M51" s="21">
        <f t="shared" si="18"/>
        <v>505</v>
      </c>
      <c r="N51" s="23">
        <f t="shared" si="1"/>
        <v>-45</v>
      </c>
      <c r="P51" s="19"/>
      <c r="Q51" s="25"/>
      <c r="R51" s="22" t="s">
        <v>15</v>
      </c>
      <c r="S51" s="23">
        <v>4069</v>
      </c>
      <c r="T51" s="23">
        <v>66224</v>
      </c>
      <c r="U51" s="23">
        <v>62155</v>
      </c>
      <c r="W51" s="1">
        <v>2013</v>
      </c>
      <c r="X51">
        <v>3838</v>
      </c>
      <c r="Y51">
        <v>3851</v>
      </c>
      <c r="Z51">
        <f t="shared" si="19"/>
        <v>-13</v>
      </c>
      <c r="AA51">
        <v>19494</v>
      </c>
      <c r="AC51" s="13">
        <f t="shared" si="20"/>
        <v>-6.6687185800759204E-4</v>
      </c>
      <c r="AD51" s="8"/>
      <c r="AE51" s="8"/>
    </row>
    <row r="52" spans="2:37" ht="14.4" x14ac:dyDescent="0.3">
      <c r="I52" s="19"/>
      <c r="J52" s="19"/>
      <c r="K52" s="22" t="s">
        <v>13</v>
      </c>
      <c r="L52" s="21">
        <f t="shared" si="18"/>
        <v>614</v>
      </c>
      <c r="M52" s="21">
        <f t="shared" si="18"/>
        <v>588</v>
      </c>
      <c r="N52" s="23">
        <f t="shared" si="1"/>
        <v>26</v>
      </c>
      <c r="P52" s="19"/>
      <c r="Q52" s="19"/>
      <c r="R52" s="22" t="s">
        <v>36</v>
      </c>
      <c r="S52" s="23">
        <v>8240</v>
      </c>
      <c r="T52" s="23">
        <v>68573</v>
      </c>
      <c r="U52" s="23">
        <v>60333</v>
      </c>
      <c r="W52" s="1">
        <v>2014</v>
      </c>
      <c r="X52">
        <v>3996</v>
      </c>
      <c r="Y52">
        <v>3995</v>
      </c>
      <c r="Z52">
        <f t="shared" si="19"/>
        <v>1</v>
      </c>
      <c r="AA52">
        <v>19614</v>
      </c>
      <c r="AC52" s="13">
        <f t="shared" si="20"/>
        <v>5.0983991026817579E-5</v>
      </c>
      <c r="AD52" s="8"/>
      <c r="AE52" s="8"/>
    </row>
    <row r="53" spans="2:37" ht="14.4" x14ac:dyDescent="0.3">
      <c r="I53" s="19"/>
      <c r="J53" s="19"/>
      <c r="K53" s="22" t="s">
        <v>14</v>
      </c>
      <c r="L53" s="21">
        <f t="shared" si="18"/>
        <v>565</v>
      </c>
      <c r="M53" s="21">
        <f t="shared" si="18"/>
        <v>549</v>
      </c>
      <c r="N53" s="21">
        <f>N11+N18+N25+N32-N39-N46</f>
        <v>16</v>
      </c>
      <c r="W53" s="1">
        <v>2015</v>
      </c>
      <c r="X53">
        <v>3573</v>
      </c>
      <c r="Y53">
        <v>3651</v>
      </c>
      <c r="Z53">
        <f t="shared" si="19"/>
        <v>-78</v>
      </c>
      <c r="AA53">
        <v>19742</v>
      </c>
      <c r="AC53" s="13">
        <f t="shared" si="20"/>
        <v>-3.9509674804984298E-3</v>
      </c>
      <c r="AD53" s="8"/>
      <c r="AE53" s="8"/>
    </row>
    <row r="54" spans="2:37" ht="14.4" x14ac:dyDescent="0.3">
      <c r="I54" s="19"/>
      <c r="J54" s="19"/>
      <c r="K54" s="22" t="s">
        <v>15</v>
      </c>
      <c r="L54" s="21">
        <f t="shared" si="18"/>
        <v>876</v>
      </c>
      <c r="M54" s="21">
        <f t="shared" si="18"/>
        <v>686</v>
      </c>
      <c r="N54" s="21">
        <f>N12+N19+N26+N33-N40-N47</f>
        <v>190</v>
      </c>
      <c r="W54" s="1">
        <v>2016</v>
      </c>
      <c r="X54" s="8">
        <v>3894</v>
      </c>
      <c r="Y54" s="8">
        <v>3793</v>
      </c>
      <c r="Z54">
        <f t="shared" si="19"/>
        <v>101</v>
      </c>
      <c r="AA54">
        <v>19892</v>
      </c>
      <c r="AC54" s="13">
        <f t="shared" si="20"/>
        <v>5.0774180575105573E-3</v>
      </c>
      <c r="AD54" s="8"/>
      <c r="AE54" s="8"/>
    </row>
    <row r="55" spans="2:37" ht="14.4" x14ac:dyDescent="0.3">
      <c r="I55" s="19"/>
      <c r="J55" s="19"/>
      <c r="K55" s="22" t="s">
        <v>36</v>
      </c>
      <c r="L55" s="21">
        <f t="shared" si="18"/>
        <v>1233</v>
      </c>
      <c r="M55" s="21">
        <f t="shared" si="18"/>
        <v>872</v>
      </c>
      <c r="N55" s="21">
        <f>N13+N20+N27+N34-N41-N48</f>
        <v>361</v>
      </c>
      <c r="W55" s="1">
        <v>2017</v>
      </c>
      <c r="X55" s="9">
        <v>4153</v>
      </c>
      <c r="Y55" s="9">
        <v>3894</v>
      </c>
      <c r="Z55" s="9">
        <v>259</v>
      </c>
      <c r="AA55" s="9">
        <v>20074</v>
      </c>
      <c r="AC55" s="13">
        <f t="shared" si="20"/>
        <v>1.2902261631961742E-2</v>
      </c>
      <c r="AD55" s="8"/>
      <c r="AE55" s="8"/>
    </row>
    <row r="56" spans="2:37" ht="14.4" x14ac:dyDescent="0.3">
      <c r="B56" s="6"/>
      <c r="C56" s="6"/>
      <c r="D56" s="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AD56" s="8"/>
      <c r="AE56" s="8"/>
    </row>
    <row r="57" spans="2:37" ht="14.4" x14ac:dyDescent="0.3">
      <c r="B57" s="7"/>
      <c r="C57" s="7"/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X57" s="12" t="s">
        <v>33</v>
      </c>
      <c r="Y57" s="12"/>
      <c r="AD57" s="8"/>
      <c r="AE57" s="8"/>
    </row>
    <row r="58" spans="2:37" ht="14.4" x14ac:dyDescent="0.3">
      <c r="B58" s="6"/>
      <c r="C58" s="6"/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X58" s="1" t="s">
        <v>7</v>
      </c>
      <c r="Y58" s="1" t="s">
        <v>8</v>
      </c>
      <c r="Z58" s="1" t="s">
        <v>6</v>
      </c>
      <c r="AA58" s="1" t="s">
        <v>1</v>
      </c>
      <c r="AB58" s="1"/>
      <c r="AC58" s="1"/>
      <c r="AD58" s="8"/>
      <c r="AE58" s="8"/>
    </row>
    <row r="59" spans="2:37" ht="14.4" x14ac:dyDescent="0.3">
      <c r="B59" s="6"/>
      <c r="C59" s="6"/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1">
        <v>2011</v>
      </c>
      <c r="X59">
        <v>397</v>
      </c>
      <c r="Y59">
        <v>444</v>
      </c>
      <c r="Z59">
        <f t="shared" ref="Z59:Z62" si="21">X59-Y59</f>
        <v>-47</v>
      </c>
      <c r="AA59">
        <v>3718</v>
      </c>
      <c r="AC59" s="13">
        <f t="shared" ref="AC59:AC62" si="22">SUM(Z59/AA59)</f>
        <v>-1.2641204948897257E-2</v>
      </c>
      <c r="AD59" s="8"/>
      <c r="AE59" s="8"/>
    </row>
    <row r="60" spans="2:37" ht="14.4" x14ac:dyDescent="0.3">
      <c r="B60" s="6"/>
      <c r="C60" s="6"/>
      <c r="D60" s="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1">
        <v>2012</v>
      </c>
      <c r="X60">
        <v>463</v>
      </c>
      <c r="Y60">
        <v>493</v>
      </c>
      <c r="Z60">
        <f t="shared" si="21"/>
        <v>-30</v>
      </c>
      <c r="AA60">
        <v>3689</v>
      </c>
      <c r="AC60" s="13">
        <f t="shared" si="22"/>
        <v>-8.1322851721333696E-3</v>
      </c>
      <c r="AD60" s="8"/>
      <c r="AE60" s="8"/>
    </row>
    <row r="61" spans="2:37" ht="14.4" x14ac:dyDescent="0.3">
      <c r="B61" s="6"/>
      <c r="C61" s="6"/>
      <c r="D61" s="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1">
        <v>2013</v>
      </c>
      <c r="X61">
        <v>460</v>
      </c>
      <c r="Y61">
        <v>505</v>
      </c>
      <c r="Z61">
        <f t="shared" si="21"/>
        <v>-45</v>
      </c>
      <c r="AA61">
        <v>3683</v>
      </c>
      <c r="AC61" s="13">
        <f t="shared" si="22"/>
        <v>-1.2218300298669563E-2</v>
      </c>
      <c r="AD61" s="8"/>
      <c r="AE61" s="8"/>
    </row>
    <row r="62" spans="2:37" ht="14.4" x14ac:dyDescent="0.3">
      <c r="B62" s="6"/>
      <c r="C62" s="6"/>
      <c r="D62" s="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1">
        <v>2014</v>
      </c>
      <c r="X62">
        <v>614</v>
      </c>
      <c r="Y62">
        <v>588</v>
      </c>
      <c r="Z62">
        <f t="shared" si="21"/>
        <v>26</v>
      </c>
      <c r="AA62">
        <v>3657</v>
      </c>
      <c r="AC62" s="13">
        <f t="shared" si="22"/>
        <v>7.1096527208094062E-3</v>
      </c>
      <c r="AD62" s="8"/>
      <c r="AE62" s="8"/>
    </row>
    <row r="63" spans="2:37" ht="14.4" x14ac:dyDescent="0.3">
      <c r="B63" s="6"/>
      <c r="C63" s="6"/>
      <c r="D63" s="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1">
        <v>2015</v>
      </c>
      <c r="X63">
        <v>565</v>
      </c>
      <c r="Y63">
        <v>549</v>
      </c>
      <c r="Z63">
        <f>X63-Y63</f>
        <v>16</v>
      </c>
      <c r="AA63">
        <v>3669</v>
      </c>
      <c r="AC63" s="13">
        <f>SUM(Z63/AA63)</f>
        <v>4.3608612701008451E-3</v>
      </c>
      <c r="AD63" s="8"/>
      <c r="AE63" s="8"/>
    </row>
    <row r="64" spans="2:37" ht="14.4" x14ac:dyDescent="0.3"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11">
        <v>2016</v>
      </c>
      <c r="X64" s="8">
        <v>876</v>
      </c>
      <c r="Y64" s="8">
        <v>686</v>
      </c>
      <c r="Z64" s="8">
        <f>X64-Y64</f>
        <v>190</v>
      </c>
      <c r="AA64">
        <v>3685</v>
      </c>
      <c r="AB64" s="8"/>
      <c r="AC64" s="13">
        <f>SUM(Z64/AA64)</f>
        <v>5.1560379918588875E-2</v>
      </c>
      <c r="AD64" s="8"/>
      <c r="AE64" s="8"/>
    </row>
    <row r="65" spans="2:51" ht="14.4" x14ac:dyDescent="0.3">
      <c r="B65" s="6"/>
      <c r="C65" s="6"/>
      <c r="D65" s="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1">
        <v>2017</v>
      </c>
      <c r="X65" s="9">
        <v>1233</v>
      </c>
      <c r="Y65" s="9">
        <v>872</v>
      </c>
      <c r="Z65" s="9">
        <v>361</v>
      </c>
      <c r="AA65" s="9">
        <v>3871</v>
      </c>
      <c r="AC65" s="13">
        <f>SUM(Z65/AA65)</f>
        <v>9.325755618703177E-2</v>
      </c>
      <c r="AD65" s="8"/>
      <c r="AE65" s="8"/>
    </row>
    <row r="66" spans="2:51" ht="14.4" x14ac:dyDescent="0.3">
      <c r="B66" s="6"/>
      <c r="C66" s="6"/>
      <c r="D66" s="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AD66" s="8"/>
      <c r="AE66" s="8"/>
    </row>
    <row r="67" spans="2:51" ht="14.4" x14ac:dyDescent="0.3">
      <c r="B67" s="6"/>
      <c r="C67" s="6"/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X67" s="1" t="s">
        <v>35</v>
      </c>
      <c r="Y67" s="1"/>
      <c r="Z67" s="1"/>
      <c r="AA67" s="1"/>
      <c r="AB67" s="1"/>
      <c r="AC67" s="1"/>
      <c r="AD67" s="8"/>
      <c r="AE67" s="8"/>
    </row>
    <row r="68" spans="2:51" ht="14.4" x14ac:dyDescent="0.3">
      <c r="B68" s="6"/>
      <c r="C68" s="6"/>
      <c r="D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X68" s="1" t="s">
        <v>7</v>
      </c>
      <c r="Y68" s="1" t="s">
        <v>8</v>
      </c>
      <c r="Z68" s="1" t="s">
        <v>6</v>
      </c>
      <c r="AA68" s="1" t="s">
        <v>1</v>
      </c>
      <c r="AB68" s="1"/>
      <c r="AC68" s="1"/>
      <c r="AD68" s="8"/>
      <c r="AE68" s="8"/>
    </row>
    <row r="69" spans="2:51" ht="14.4" x14ac:dyDescent="0.3">
      <c r="B69" s="6"/>
      <c r="C69" s="6"/>
      <c r="D69" s="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1">
        <v>2011</v>
      </c>
      <c r="X69">
        <v>20</v>
      </c>
      <c r="Y69">
        <v>125</v>
      </c>
      <c r="Z69">
        <f t="shared" ref="Z69" si="23">X69-Y69</f>
        <v>-105</v>
      </c>
      <c r="AA69">
        <v>1185</v>
      </c>
      <c r="AC69" s="13">
        <f t="shared" ref="AC69" si="24">SUM(Z69/AA69)</f>
        <v>-8.8607594936708861E-2</v>
      </c>
      <c r="AD69" s="8"/>
      <c r="AE69" s="8"/>
      <c r="AF69" s="9"/>
    </row>
    <row r="70" spans="2:51" ht="14.4" x14ac:dyDescent="0.3">
      <c r="B70" s="6"/>
      <c r="C70" s="6"/>
      <c r="D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1">
        <v>2012</v>
      </c>
      <c r="X70">
        <v>57</v>
      </c>
      <c r="Y70">
        <v>165</v>
      </c>
      <c r="Z70">
        <f>X70-Y70</f>
        <v>-108</v>
      </c>
      <c r="AA70">
        <v>1164</v>
      </c>
      <c r="AC70" s="13">
        <f t="shared" ref="AC70:AC75" si="25">SUM(Z70/AA70)</f>
        <v>-9.2783505154639179E-2</v>
      </c>
      <c r="AD70" s="8"/>
      <c r="AE70" s="8"/>
      <c r="AF70" s="9"/>
      <c r="AW70" s="8"/>
      <c r="AX70" s="8"/>
      <c r="AY70" s="8"/>
    </row>
    <row r="71" spans="2:51" ht="14.4" x14ac:dyDescent="0.3">
      <c r="B71" s="7"/>
      <c r="C71" s="7"/>
      <c r="D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1">
        <v>2013</v>
      </c>
      <c r="X71">
        <v>51</v>
      </c>
      <c r="Y71">
        <v>181</v>
      </c>
      <c r="Z71">
        <f>X71-Y71</f>
        <v>-130</v>
      </c>
      <c r="AA71">
        <v>1149</v>
      </c>
      <c r="AC71" s="13">
        <f t="shared" si="25"/>
        <v>-0.11314186248912098</v>
      </c>
      <c r="AD71" s="8"/>
      <c r="AE71" s="8"/>
      <c r="AF71" s="9"/>
    </row>
    <row r="72" spans="2:51" ht="14.4" x14ac:dyDescent="0.3">
      <c r="B72" s="6"/>
      <c r="C72" s="6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1">
        <v>2014</v>
      </c>
      <c r="X72">
        <v>33</v>
      </c>
      <c r="Y72">
        <v>166</v>
      </c>
      <c r="Z72">
        <f>X72-Y72</f>
        <v>-133</v>
      </c>
      <c r="AA72">
        <v>1129</v>
      </c>
      <c r="AC72" s="13">
        <f t="shared" si="25"/>
        <v>-0.11780336581045173</v>
      </c>
      <c r="AD72" s="8"/>
      <c r="AE72" s="8"/>
      <c r="AF72" s="9"/>
    </row>
    <row r="73" spans="2:51" ht="14.4" x14ac:dyDescent="0.3">
      <c r="B73" s="6"/>
      <c r="C73" s="6"/>
      <c r="D73" s="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1">
        <v>2015</v>
      </c>
      <c r="X73">
        <v>20</v>
      </c>
      <c r="Y73">
        <v>100</v>
      </c>
      <c r="Z73">
        <f>X73-Y73</f>
        <v>-80</v>
      </c>
      <c r="AA73">
        <v>1122</v>
      </c>
      <c r="AC73" s="13">
        <f t="shared" si="25"/>
        <v>-7.130124777183601E-2</v>
      </c>
      <c r="AD73" s="8"/>
      <c r="AE73" s="8"/>
      <c r="AF73" s="9"/>
    </row>
    <row r="74" spans="2:51" ht="14.4" x14ac:dyDescent="0.3">
      <c r="B74" s="6"/>
      <c r="C74" s="6"/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11">
        <v>2016</v>
      </c>
      <c r="X74" s="8">
        <v>-5</v>
      </c>
      <c r="Y74" s="8">
        <v>120</v>
      </c>
      <c r="Z74" s="8">
        <f>X74-Y74</f>
        <v>-125</v>
      </c>
      <c r="AA74">
        <v>1129</v>
      </c>
      <c r="AB74" s="8"/>
      <c r="AC74" s="13">
        <f t="shared" si="25"/>
        <v>-0.11071744906997343</v>
      </c>
      <c r="AD74" s="8"/>
      <c r="AE74" s="8"/>
      <c r="AF74" s="9"/>
    </row>
    <row r="75" spans="2:51" ht="14.4" x14ac:dyDescent="0.3">
      <c r="B75" s="6"/>
      <c r="C75" s="6"/>
      <c r="D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1">
        <v>2017</v>
      </c>
      <c r="X75">
        <v>150</v>
      </c>
      <c r="Y75">
        <v>135</v>
      </c>
      <c r="Z75">
        <v>15</v>
      </c>
      <c r="AA75">
        <v>1069</v>
      </c>
      <c r="AC75" s="13">
        <f t="shared" si="25"/>
        <v>1.4031805425631431E-2</v>
      </c>
      <c r="AD75" s="8"/>
      <c r="AE75" s="8"/>
    </row>
    <row r="76" spans="2:51" ht="14.4" x14ac:dyDescent="0.3">
      <c r="B76" s="6"/>
      <c r="C76" s="6"/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2:51" ht="14.4" x14ac:dyDescent="0.3">
      <c r="B77" s="6"/>
      <c r="C77" s="6"/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2:51" ht="14.4" x14ac:dyDescent="0.3">
      <c r="B78" s="6"/>
      <c r="C78" s="6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2:51" ht="14.4" x14ac:dyDescent="0.3">
      <c r="B79" s="6"/>
      <c r="C79" s="6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2:51" ht="14.4" x14ac:dyDescent="0.3">
      <c r="B80" s="6"/>
      <c r="C80" s="7"/>
      <c r="D80" s="6"/>
      <c r="E80" s="6"/>
      <c r="F80" s="7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Y80" s="7"/>
      <c r="Z80" s="6"/>
      <c r="AA80" s="6"/>
      <c r="AB80" s="7"/>
      <c r="AC80" s="6"/>
      <c r="AD80" s="6"/>
      <c r="AE80" s="7"/>
      <c r="AF80" s="6"/>
      <c r="AG80" s="6"/>
      <c r="AH80" s="7"/>
      <c r="AI80" s="6"/>
      <c r="AJ80" s="6"/>
    </row>
    <row r="81" spans="2:36" ht="14.4" x14ac:dyDescent="0.3">
      <c r="B81" s="6"/>
      <c r="C81" s="7"/>
      <c r="D81" s="6"/>
      <c r="E81" s="6"/>
      <c r="F81" s="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Y81" s="7"/>
      <c r="Z81" s="6"/>
      <c r="AA81" s="6"/>
      <c r="AB81" s="7"/>
      <c r="AC81" s="6"/>
      <c r="AD81" s="6"/>
      <c r="AE81" s="7"/>
      <c r="AF81" s="6"/>
      <c r="AG81" s="6"/>
      <c r="AH81" s="7"/>
      <c r="AI81" s="6"/>
      <c r="AJ81" s="6"/>
    </row>
    <row r="82" spans="2:36" ht="14.4" x14ac:dyDescent="0.3">
      <c r="B82" s="6"/>
      <c r="C82" s="7"/>
      <c r="D82" s="6"/>
      <c r="E82" s="6"/>
      <c r="F82" s="7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Y82" s="7"/>
      <c r="Z82" s="6"/>
      <c r="AA82" s="6"/>
      <c r="AB82" s="7"/>
      <c r="AC82" s="6"/>
      <c r="AD82" s="6"/>
      <c r="AE82" s="7"/>
      <c r="AF82" s="6"/>
      <c r="AG82" s="6"/>
      <c r="AH82" s="7"/>
      <c r="AI82" s="6"/>
      <c r="AJ82" s="6"/>
    </row>
    <row r="83" spans="2:36" ht="14.4" x14ac:dyDescent="0.3">
      <c r="B83" s="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2:36" ht="14.4" x14ac:dyDescent="0.3"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2:36" ht="14.4" x14ac:dyDescent="0.3"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2:36" ht="14.4" x14ac:dyDescent="0.3"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2:36" ht="14.4" x14ac:dyDescent="0.3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6" ht="14.4" x14ac:dyDescent="0.3">
      <c r="B88" s="1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2:36" ht="14.4" x14ac:dyDescent="0.3">
      <c r="B89" s="1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2:36" ht="14.4" x14ac:dyDescent="0.3">
      <c r="B90" s="6"/>
      <c r="C90" s="6"/>
      <c r="D90" s="7"/>
      <c r="E90" s="6"/>
      <c r="F90" s="6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2:36" ht="14.4" x14ac:dyDescent="0.3">
      <c r="B91" s="6"/>
      <c r="C91" s="6"/>
      <c r="D91" s="7"/>
      <c r="E91" s="7"/>
      <c r="F91" s="7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2:36" ht="14.4" x14ac:dyDescent="0.3">
      <c r="B92" s="7"/>
      <c r="C92" s="7"/>
      <c r="D92" s="8"/>
      <c r="E92" s="8"/>
      <c r="F92" s="8"/>
    </row>
    <row r="93" spans="2:36" ht="14.4" x14ac:dyDescent="0.3">
      <c r="B93" s="6"/>
      <c r="C93" s="7"/>
      <c r="D93" s="8"/>
      <c r="E93" s="8"/>
      <c r="F93" s="8"/>
    </row>
    <row r="94" spans="2:36" ht="14.4" x14ac:dyDescent="0.3">
      <c r="B94" s="6"/>
      <c r="C94" s="7"/>
      <c r="D94" s="8"/>
      <c r="E94" s="8"/>
      <c r="F94" s="8"/>
    </row>
    <row r="95" spans="2:36" ht="14.4" x14ac:dyDescent="0.3">
      <c r="B95" s="6"/>
      <c r="C95" s="7"/>
      <c r="D95" s="8"/>
      <c r="E95" s="8"/>
      <c r="F95" s="8"/>
    </row>
    <row r="96" spans="2:36" ht="14.4" x14ac:dyDescent="0.3">
      <c r="B96" s="6"/>
      <c r="C96" s="7"/>
      <c r="D96" s="8"/>
      <c r="E96" s="8"/>
      <c r="F96" s="8"/>
    </row>
    <row r="97" spans="2:6" ht="14.4" x14ac:dyDescent="0.3">
      <c r="B97" s="6"/>
      <c r="C97" s="7"/>
      <c r="D97" s="8"/>
      <c r="E97" s="8"/>
      <c r="F97" s="8"/>
    </row>
    <row r="98" spans="2:6" ht="14.4" x14ac:dyDescent="0.3">
      <c r="C98" s="7"/>
      <c r="D98" s="8"/>
      <c r="E98" s="8"/>
      <c r="F98" s="8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Frumgögn</vt:lpstr>
      <vt:lpstr>Úrvinnsla II</vt:lpstr>
      <vt:lpstr>Birting</vt:lpstr>
      <vt:lpstr>Úrvinnsla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2022-12-12T14:02:21Z</dcterms:modified>
</cp:coreProperties>
</file>