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N:\Rannsóknasvið\Sjálfbærniverkefni\Norðurlandsverkefni\Norðurland sjálfbærniverkefni 2014+\AA-Vöktun\Samfélagsvísar\1.1 Lýðfræði\"/>
    </mc:Choice>
  </mc:AlternateContent>
  <xr:revisionPtr revIDLastSave="0" documentId="8_{374E9DF2-5D45-493A-B9B6-38EFE2B5BA94}" xr6:coauthVersionLast="31" xr6:coauthVersionMax="31" xr10:uidLastSave="{00000000-0000-0000-0000-000000000000}"/>
  <bookViews>
    <workbookView xWindow="0" yWindow="0" windowWidth="25600" windowHeight="10560" xr2:uid="{00000000-000D-0000-FFFF-FFFF00000000}"/>
  </bookViews>
  <sheets>
    <sheet name="Frumgögn" sheetId="1" r:id="rId1"/>
    <sheet name="Úrvinnsla" sheetId="2" r:id="rId2"/>
    <sheet name="Birting" sheetId="3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2" l="1"/>
  <c r="E36" i="2"/>
  <c r="G36" i="2" s="1"/>
  <c r="G37" i="2"/>
  <c r="G38" i="2"/>
  <c r="G39" i="2"/>
  <c r="G40" i="2"/>
  <c r="G41" i="2"/>
  <c r="F35" i="2"/>
  <c r="E35" i="2"/>
  <c r="X8" i="2"/>
  <c r="X15" i="2"/>
  <c r="X21" i="2"/>
  <c r="X27" i="2"/>
  <c r="AC75" i="2"/>
  <c r="AM19" i="2" s="1"/>
  <c r="T41" i="2"/>
  <c r="S41" i="2"/>
  <c r="U34" i="2"/>
  <c r="U27" i="2"/>
  <c r="U20" i="2"/>
  <c r="U13" i="2"/>
  <c r="AD27" i="2"/>
  <c r="L54" i="2"/>
  <c r="M54" i="2"/>
  <c r="L55" i="2"/>
  <c r="M55" i="2"/>
  <c r="M53" i="2"/>
  <c r="AD21" i="2"/>
  <c r="AD15" i="2"/>
  <c r="AC65" i="2"/>
  <c r="AM18" i="2" s="1"/>
  <c r="N13" i="2"/>
  <c r="N48" i="2"/>
  <c r="N41" i="2"/>
  <c r="N34" i="2"/>
  <c r="N27" i="2"/>
  <c r="N20" i="2"/>
  <c r="AC55" i="2"/>
  <c r="AM17" i="2" s="1"/>
  <c r="F41" i="2"/>
  <c r="E41" i="2"/>
  <c r="G34" i="2"/>
  <c r="G27" i="2"/>
  <c r="G20" i="2"/>
  <c r="L49" i="2"/>
  <c r="AD8" i="2"/>
  <c r="AC44" i="2"/>
  <c r="AM16" i="2" s="1"/>
  <c r="G35" i="2" l="1"/>
  <c r="U41" i="2"/>
  <c r="N55" i="2"/>
  <c r="Z74" i="2"/>
  <c r="AC74" i="2" s="1"/>
  <c r="AL19" i="2" s="1"/>
  <c r="T36" i="2"/>
  <c r="T37" i="2"/>
  <c r="T38" i="2"/>
  <c r="T39" i="2"/>
  <c r="T40" i="2"/>
  <c r="U7" i="2"/>
  <c r="U8" i="2"/>
  <c r="U9" i="2"/>
  <c r="U10" i="2"/>
  <c r="U11" i="2"/>
  <c r="U12" i="2"/>
  <c r="U14" i="2"/>
  <c r="U15" i="2"/>
  <c r="U16" i="2"/>
  <c r="U17" i="2"/>
  <c r="U18" i="2"/>
  <c r="U19" i="2"/>
  <c r="U21" i="2"/>
  <c r="U22" i="2"/>
  <c r="U23" i="2"/>
  <c r="U24" i="2"/>
  <c r="U25" i="2"/>
  <c r="U26" i="2"/>
  <c r="U28" i="2"/>
  <c r="U29" i="2"/>
  <c r="U30" i="2"/>
  <c r="U31" i="2"/>
  <c r="U32" i="2"/>
  <c r="U33" i="2"/>
  <c r="T35" i="2"/>
  <c r="Z64" i="2"/>
  <c r="AC64" i="2" s="1"/>
  <c r="AL18" i="2" s="1"/>
  <c r="L50" i="2"/>
  <c r="M50" i="2"/>
  <c r="L51" i="2"/>
  <c r="M51" i="2"/>
  <c r="L52" i="2"/>
  <c r="M52" i="2"/>
  <c r="L53" i="2"/>
  <c r="M49" i="2"/>
  <c r="N49" i="2" s="1"/>
  <c r="N8" i="2"/>
  <c r="N9" i="2"/>
  <c r="N10" i="2"/>
  <c r="N11" i="2"/>
  <c r="N12" i="2"/>
  <c r="N14" i="2"/>
  <c r="N15" i="2"/>
  <c r="N16" i="2"/>
  <c r="N17" i="2"/>
  <c r="N18" i="2"/>
  <c r="N19" i="2"/>
  <c r="N21" i="2"/>
  <c r="N22" i="2"/>
  <c r="N23" i="2"/>
  <c r="N24" i="2"/>
  <c r="N25" i="2"/>
  <c r="N26" i="2"/>
  <c r="N28" i="2"/>
  <c r="N29" i="2"/>
  <c r="N30" i="2"/>
  <c r="N31" i="2"/>
  <c r="N32" i="2"/>
  <c r="N33" i="2"/>
  <c r="N35" i="2"/>
  <c r="N36" i="2"/>
  <c r="N37" i="2"/>
  <c r="N38" i="2"/>
  <c r="N39" i="2"/>
  <c r="N40" i="2"/>
  <c r="N42" i="2"/>
  <c r="N43" i="2"/>
  <c r="N44" i="2"/>
  <c r="N45" i="2"/>
  <c r="N46" i="2"/>
  <c r="N47" i="2"/>
  <c r="N7" i="2"/>
  <c r="Z54" i="2"/>
  <c r="AC54" i="2" s="1"/>
  <c r="AL17" i="2" s="1"/>
  <c r="E38" i="2"/>
  <c r="F37" i="2"/>
  <c r="F38" i="2"/>
  <c r="F39" i="2"/>
  <c r="F40" i="2"/>
  <c r="E39" i="2"/>
  <c r="E40" i="2"/>
  <c r="E37" i="2"/>
  <c r="G7" i="2"/>
  <c r="G8" i="2"/>
  <c r="G9" i="2"/>
  <c r="G10" i="2"/>
  <c r="G11" i="2"/>
  <c r="G12" i="2"/>
  <c r="G14" i="2"/>
  <c r="G15" i="2"/>
  <c r="G16" i="2"/>
  <c r="G17" i="2"/>
  <c r="G18" i="2"/>
  <c r="G19" i="2"/>
  <c r="G21" i="2"/>
  <c r="G22" i="2"/>
  <c r="G23" i="2"/>
  <c r="G24" i="2"/>
  <c r="G25" i="2"/>
  <c r="G26" i="2"/>
  <c r="G29" i="2"/>
  <c r="G30" i="2"/>
  <c r="G31" i="2"/>
  <c r="G32" i="2"/>
  <c r="G33" i="2"/>
  <c r="G28" i="2"/>
  <c r="Z39" i="2"/>
  <c r="Z40" i="2"/>
  <c r="Z41" i="2"/>
  <c r="Z42" i="2"/>
  <c r="Z43" i="2"/>
  <c r="AC43" i="2" s="1"/>
  <c r="AL16" i="2" s="1"/>
  <c r="Z38" i="2"/>
  <c r="S38" i="2" l="1"/>
  <c r="U38" i="2" s="1"/>
  <c r="S40" i="2"/>
  <c r="U40" i="2" s="1"/>
  <c r="S36" i="2"/>
  <c r="U36" i="2" s="1"/>
  <c r="N54" i="2"/>
  <c r="N53" i="2"/>
  <c r="N50" i="2"/>
  <c r="S35" i="2"/>
  <c r="U35" i="2" s="1"/>
  <c r="S39" i="2"/>
  <c r="U39" i="2" s="1"/>
  <c r="S37" i="2"/>
  <c r="U37" i="2" s="1"/>
  <c r="N51" i="2"/>
  <c r="N52" i="2"/>
  <c r="Z70" i="2"/>
  <c r="AC70" i="2" s="1"/>
  <c r="AH19" i="2" s="1"/>
  <c r="Z72" i="2"/>
  <c r="AC72" i="2" s="1"/>
  <c r="AJ19" i="2" s="1"/>
  <c r="Z62" i="2"/>
  <c r="AC62" i="2" s="1"/>
  <c r="AJ18" i="2" s="1"/>
  <c r="Z60" i="2"/>
  <c r="AC60" i="2" s="1"/>
  <c r="AH18" i="2" s="1"/>
  <c r="AC42" i="2"/>
  <c r="AK16" i="2" s="1"/>
  <c r="AC41" i="2"/>
  <c r="AJ16" i="2" s="1"/>
  <c r="AC40" i="2"/>
  <c r="AI16" i="2" s="1"/>
  <c r="AC39" i="2"/>
  <c r="AH16" i="2" s="1"/>
  <c r="AC38" i="2"/>
  <c r="AG16" i="2" s="1"/>
  <c r="Z53" i="2"/>
  <c r="AC53" i="2" s="1"/>
  <c r="AK17" i="2" s="1"/>
  <c r="Z52" i="2"/>
  <c r="AC52" i="2" s="1"/>
  <c r="AJ17" i="2" s="1"/>
  <c r="Z51" i="2"/>
  <c r="AC51" i="2" s="1"/>
  <c r="AI17" i="2" s="1"/>
  <c r="Z50" i="2"/>
  <c r="AC50" i="2" s="1"/>
  <c r="AH17" i="2" s="1"/>
  <c r="Z49" i="2"/>
  <c r="AC49" i="2" s="1"/>
  <c r="AG17" i="2" s="1"/>
  <c r="Z59" i="2" l="1"/>
  <c r="AC59" i="2" s="1"/>
  <c r="AG18" i="2" s="1"/>
  <c r="Z73" i="2"/>
  <c r="AC73" i="2" s="1"/>
  <c r="AK19" i="2" s="1"/>
  <c r="Z71" i="2"/>
  <c r="AC71" i="2" s="1"/>
  <c r="AI19" i="2" s="1"/>
  <c r="Z61" i="2"/>
  <c r="AC61" i="2" s="1"/>
  <c r="AI18" i="2" s="1"/>
  <c r="Z63" i="2"/>
  <c r="AC63" i="2" s="1"/>
  <c r="AK18" i="2" s="1"/>
  <c r="Z69" i="2"/>
  <c r="AC69" i="2" s="1"/>
  <c r="AG19" i="2" s="1"/>
  <c r="Y27" i="2" l="1"/>
  <c r="Z27" i="2"/>
  <c r="AA27" i="2"/>
  <c r="AB27" i="2"/>
  <c r="AC27" i="2"/>
  <c r="Y21" i="2"/>
  <c r="Z21" i="2"/>
  <c r="AA21" i="2"/>
  <c r="AB21" i="2"/>
  <c r="AC21" i="2"/>
  <c r="Y15" i="2"/>
  <c r="Z15" i="2"/>
  <c r="AA15" i="2"/>
  <c r="AB15" i="2"/>
  <c r="AC15" i="2"/>
  <c r="Y8" i="2"/>
  <c r="Z8" i="2"/>
  <c r="AA8" i="2"/>
  <c r="AB8" i="2"/>
  <c r="AC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HAXDMZWEB1$</author>
  </authors>
  <commentList>
    <comment ref="I84" authorId="0" shapeId="0" xr:uid="{00000000-0006-0000-0000-000001000000}">
      <text>
        <r>
          <rPr>
            <sz val="8"/>
            <color rgb="FF000000"/>
            <rFont val="Tahoma"/>
            <family val="2"/>
          </rPr>
          <t xml:space="preserve">Frá 2011 er byggt á endurskoðaðri þéttbýlisskilgreiningu Hagstofunnar.
</t>
        </r>
      </text>
    </comment>
  </commentList>
</comments>
</file>

<file path=xl/sharedStrings.xml><?xml version="1.0" encoding="utf-8"?>
<sst xmlns="http://schemas.openxmlformats.org/spreadsheetml/2006/main" count="374" uniqueCount="42">
  <si>
    <t>1.1 Lýðfræði</t>
  </si>
  <si>
    <t>Íbúafjöldi</t>
  </si>
  <si>
    <t>Heimild:</t>
  </si>
  <si>
    <t xml:space="preserve">Sótt: </t>
  </si>
  <si>
    <t>Hagstofa Íslands</t>
  </si>
  <si>
    <t>Alls</t>
  </si>
  <si>
    <t>Aðfluttir umfram brottflutta</t>
  </si>
  <si>
    <t>Aðfluttir</t>
  </si>
  <si>
    <t>Brottfluttir</t>
  </si>
  <si>
    <t>Norðurþing</t>
  </si>
  <si>
    <t>2011</t>
  </si>
  <si>
    <t>2012</t>
  </si>
  <si>
    <t>2013</t>
  </si>
  <si>
    <t>2014</t>
  </si>
  <si>
    <t>2015</t>
  </si>
  <si>
    <t>2016</t>
  </si>
  <si>
    <t>Eyjafjarðarsveit</t>
  </si>
  <si>
    <t>Svalbarðsstrandarhreppur</t>
  </si>
  <si>
    <t>Grýtubakkahreppur</t>
  </si>
  <si>
    <t>Skútustaðahreppur</t>
  </si>
  <si>
    <t>Tjörneshreppur</t>
  </si>
  <si>
    <t>Þingeyjarsveit</t>
  </si>
  <si>
    <t>Svalbarðshreppur</t>
  </si>
  <si>
    <t>Langanesbyggð</t>
  </si>
  <si>
    <t>Akureyri</t>
  </si>
  <si>
    <t>Kópasker</t>
  </si>
  <si>
    <t>Raufarhöfn</t>
  </si>
  <si>
    <t xml:space="preserve"> http://px.hagstofa.is/pxis/pxweb/is/Ibuar/Ibuar__buferlaflutningar__buferlaflinnanlands__buferlaflinnanlands/MAN01202.px/table/tableViewLayout1/?rxid=6316c520-971d-42a4-a78e-bcd65ba6d368</t>
  </si>
  <si>
    <t>http://px.hagstofa.is/pxis/pxweb/is/Ibuar/Ibuar__buferlaflutningar__buferlaflinnanlands__buferlaflinnanlands/MAN01201.px/table/tableViewLayout1/?rxid=9a503a82-cf0c-4a8e-8766-32f24d04e974</t>
  </si>
  <si>
    <t>http://px.hagstofa.is/pxis/pxweb/is/Ibuar/Ibuar__buferlaflutningar__buferlaflinnanlands__buferlaflinnanlands/MAN01201.px/table/tableViewLayout1/?rxid=3f54e025-832e-481e-85ec-206ba159bec8</t>
  </si>
  <si>
    <t>Ísland</t>
  </si>
  <si>
    <t>Vestursvæði</t>
  </si>
  <si>
    <t>Akureyri - kaupsstaður</t>
  </si>
  <si>
    <t>Miðsvæði</t>
  </si>
  <si>
    <t>Norðurþing (án Kópaskers og Raufarhafnar)</t>
  </si>
  <si>
    <t>Austursvæði</t>
  </si>
  <si>
    <t>2017</t>
  </si>
  <si>
    <t>Fjöldi aðfluttra umfram brottfluttra eftir svæðum</t>
  </si>
  <si>
    <t>Fjöldi aðfluttra umfram brottfluttra - samanburður svæða</t>
  </si>
  <si>
    <t>Hlutfall aðfluttra umfram brottflutta - samanburður svæða</t>
  </si>
  <si>
    <t>Austur og vestursvæði - kjarnar til frádráttar</t>
  </si>
  <si>
    <t>Samtals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</si>
</sst>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sz val="11"/>
      <color rgb="FF000000"/>
      <name val="Calibri"/>
      <family val="2"/>
    </font>
    <font>
      <sz val="8"/>
      <color rgb="FF000000"/>
      <name val="Tahoma"/>
      <family val="2"/>
    </font>
    <font>
      <sz val="11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4B084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Border="0" applyAlignment="0"/>
    <xf numFmtId="9" fontId="5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 applyFill="1" applyProtection="1"/>
    <xf numFmtId="0" fontId="0" fillId="0" borderId="0" xfId="0" applyFill="1" applyProtection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14" fontId="0" fillId="0" borderId="0" xfId="0" applyNumberFormat="1" applyFill="1" applyProtection="1"/>
    <xf numFmtId="0" fontId="3" fillId="0" borderId="0" xfId="1" applyFill="1" applyProtection="1"/>
    <xf numFmtId="0" fontId="1" fillId="0" borderId="0" xfId="1" applyFont="1" applyFill="1" applyProtection="1"/>
    <xf numFmtId="1" fontId="3" fillId="0" borderId="0" xfId="1" applyNumberFormat="1" applyFill="1" applyProtection="1"/>
    <xf numFmtId="1" fontId="0" fillId="0" borderId="0" xfId="0" applyNumberFormat="1" applyFill="1" applyProtection="1"/>
    <xf numFmtId="1" fontId="0" fillId="0" borderId="0" xfId="0" applyNumberFormat="1"/>
    <xf numFmtId="0" fontId="3" fillId="0" borderId="0" xfId="1" applyFill="1" applyProtection="1"/>
    <xf numFmtId="0" fontId="1" fillId="0" borderId="0" xfId="1" applyFont="1" applyFill="1" applyProtection="1"/>
    <xf numFmtId="1" fontId="3" fillId="0" borderId="0" xfId="1" applyNumberFormat="1" applyFill="1" applyProtection="1"/>
    <xf numFmtId="0" fontId="3" fillId="0" borderId="0" xfId="1" applyFill="1" applyProtection="1"/>
    <xf numFmtId="0" fontId="1" fillId="0" borderId="0" xfId="1" applyFont="1" applyFill="1" applyProtection="1"/>
    <xf numFmtId="1" fontId="3" fillId="0" borderId="0" xfId="1" applyNumberFormat="1" applyFill="1" applyProtection="1"/>
    <xf numFmtId="0" fontId="3" fillId="0" borderId="0" xfId="1" applyFill="1" applyProtection="1"/>
    <xf numFmtId="0" fontId="1" fillId="0" borderId="0" xfId="1" applyFont="1" applyFill="1" applyProtection="1"/>
    <xf numFmtId="1" fontId="3" fillId="0" borderId="0" xfId="1" applyNumberFormat="1" applyFill="1" applyProtection="1"/>
    <xf numFmtId="0" fontId="6" fillId="0" borderId="0" xfId="0" applyFont="1"/>
    <xf numFmtId="1" fontId="1" fillId="0" borderId="0" xfId="1" applyNumberFormat="1" applyFont="1" applyFill="1" applyProtection="1"/>
    <xf numFmtId="0" fontId="1" fillId="0" borderId="0" xfId="0" applyFont="1" applyFill="1" applyAlignment="1" applyProtection="1">
      <alignment vertical="center"/>
    </xf>
    <xf numFmtId="10" fontId="0" fillId="0" borderId="0" xfId="2" applyNumberFormat="1" applyFont="1" applyFill="1" applyProtection="1"/>
    <xf numFmtId="10" fontId="3" fillId="0" borderId="0" xfId="2" applyNumberFormat="1" applyFont="1" applyFill="1" applyProtection="1"/>
    <xf numFmtId="0" fontId="1" fillId="0" borderId="0" xfId="1" applyFont="1" applyFill="1" applyAlignment="1" applyProtection="1">
      <alignment horizontal="left" vertical="top"/>
    </xf>
    <xf numFmtId="10" fontId="0" fillId="0" borderId="0" xfId="0" applyNumberFormat="1"/>
    <xf numFmtId="0" fontId="1" fillId="0" borderId="0" xfId="1" applyFont="1" applyFill="1" applyAlignment="1" applyProtection="1">
      <alignment horizontal="left"/>
    </xf>
    <xf numFmtId="0" fontId="0" fillId="0" borderId="0" xfId="0"/>
    <xf numFmtId="0" fontId="1" fillId="0" borderId="0" xfId="0" applyFont="1" applyFill="1" applyProtection="1"/>
    <xf numFmtId="0" fontId="0" fillId="0" borderId="0" xfId="0" applyFill="1" applyProtection="1"/>
    <xf numFmtId="0" fontId="0" fillId="2" borderId="0" xfId="0" applyFill="1"/>
    <xf numFmtId="1" fontId="0" fillId="0" borderId="0" xfId="0" applyNumberFormat="1" applyFill="1" applyProtection="1"/>
    <xf numFmtId="14" fontId="0" fillId="0" borderId="0" xfId="0" applyNumberFormat="1" applyFill="1" applyProtection="1"/>
    <xf numFmtId="1" fontId="0" fillId="0" borderId="0" xfId="0" applyNumberFormat="1"/>
    <xf numFmtId="0" fontId="1" fillId="0" borderId="0" xfId="1" applyFont="1" applyFill="1" applyAlignment="1" applyProtection="1">
      <alignment horizontal="center"/>
    </xf>
    <xf numFmtId="0" fontId="6" fillId="3" borderId="0" xfId="0" applyFont="1" applyFill="1"/>
    <xf numFmtId="0" fontId="0" fillId="3" borderId="0" xfId="0" applyFill="1"/>
    <xf numFmtId="0" fontId="1" fillId="3" borderId="0" xfId="1" applyFont="1" applyFill="1" applyAlignment="1" applyProtection="1">
      <alignment horizontal="left"/>
    </xf>
    <xf numFmtId="1" fontId="0" fillId="3" borderId="0" xfId="0" applyNumberFormat="1" applyFill="1"/>
    <xf numFmtId="0" fontId="1" fillId="3" borderId="0" xfId="1" applyFont="1" applyFill="1" applyProtection="1"/>
    <xf numFmtId="1" fontId="3" fillId="3" borderId="0" xfId="1" applyNumberFormat="1" applyFill="1" applyProtection="1"/>
    <xf numFmtId="0" fontId="1" fillId="3" borderId="0" xfId="1" applyFont="1" applyFill="1" applyAlignment="1" applyProtection="1"/>
    <xf numFmtId="0" fontId="3" fillId="3" borderId="0" xfId="1" applyFill="1" applyProtection="1"/>
    <xf numFmtId="1" fontId="1" fillId="3" borderId="0" xfId="1" applyNumberFormat="1" applyFont="1" applyFill="1" applyProtection="1"/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colors>
    <mruColors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Úrvinnsla!$AF$16</c:f>
              <c:strCache>
                <c:ptCount val="1"/>
                <c:pt idx="0">
                  <c:v>Ísland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Úrvinnsla!$AG$15:$AM$15</c:f>
              <c:numCache>
                <c:formatCode>0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Úrvinnsla!$AG$16:$AM$16</c:f>
              <c:numCache>
                <c:formatCode>0.00%</c:formatCode>
                <c:ptCount val="7"/>
                <c:pt idx="0">
                  <c:v>-4.4088277040181881E-3</c:v>
                </c:pt>
                <c:pt idx="1">
                  <c:v>-9.9820073535163882E-4</c:v>
                </c:pt>
                <c:pt idx="2">
                  <c:v>4.9649378450678404E-3</c:v>
                </c:pt>
                <c:pt idx="3">
                  <c:v>3.4175594388201592E-3</c:v>
                </c:pt>
                <c:pt idx="4">
                  <c:v>4.408994226678821E-3</c:v>
                </c:pt>
                <c:pt idx="5">
                  <c:v>1.2236526739021258E-2</c:v>
                </c:pt>
                <c:pt idx="6">
                  <c:v>2.4353552101528304E-2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3E-46EA-9614-875C98712051}"/>
            </c:ext>
          </c:extLst>
        </c:ser>
        <c:ser>
          <c:idx val="1"/>
          <c:order val="1"/>
          <c:tx>
            <c:strRef>
              <c:f>Úrvinnsla!$AF$17</c:f>
              <c:strCache>
                <c:ptCount val="1"/>
                <c:pt idx="0">
                  <c:v>Vestursvæði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Úrvinnsla!$AG$15:$AM$15</c:f>
              <c:numCache>
                <c:formatCode>0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Úrvinnsla!$AG$17:$AM$17</c:f>
              <c:numCache>
                <c:formatCode>0.00%</c:formatCode>
                <c:ptCount val="7"/>
                <c:pt idx="0">
                  <c:v>-1.2468180165203388E-2</c:v>
                </c:pt>
                <c:pt idx="1">
                  <c:v>-1.8407754975765699E-2</c:v>
                </c:pt>
                <c:pt idx="2">
                  <c:v>-6.6687185800759204E-4</c:v>
                </c:pt>
                <c:pt idx="3">
                  <c:v>5.0983991026817579E-5</c:v>
                </c:pt>
                <c:pt idx="4">
                  <c:v>-3.9509674804984298E-3</c:v>
                </c:pt>
                <c:pt idx="5">
                  <c:v>5.0774180575105573E-3</c:v>
                </c:pt>
                <c:pt idx="6">
                  <c:v>1.2902261631961742E-2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3E-46EA-9614-875C98712051}"/>
            </c:ext>
          </c:extLst>
        </c:ser>
        <c:ser>
          <c:idx val="2"/>
          <c:order val="2"/>
          <c:tx>
            <c:strRef>
              <c:f>Úrvinnsla!$AF$18</c:f>
              <c:strCache>
                <c:ptCount val="1"/>
                <c:pt idx="0">
                  <c:v>Miðsvæði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Úrvinnsla!$AG$15:$AM$15</c:f>
              <c:numCache>
                <c:formatCode>0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Úrvinnsla!$AG$18:$AM$18</c:f>
              <c:numCache>
                <c:formatCode>0.00%</c:formatCode>
                <c:ptCount val="7"/>
                <c:pt idx="0">
                  <c:v>-1.2641204948897257E-2</c:v>
                </c:pt>
                <c:pt idx="1">
                  <c:v>-8.1322851721333696E-3</c:v>
                </c:pt>
                <c:pt idx="2">
                  <c:v>-1.2218300298669563E-2</c:v>
                </c:pt>
                <c:pt idx="3">
                  <c:v>7.1096527208094062E-3</c:v>
                </c:pt>
                <c:pt idx="4">
                  <c:v>4.3608612701008451E-3</c:v>
                </c:pt>
                <c:pt idx="5">
                  <c:v>5.1560379918588875E-2</c:v>
                </c:pt>
                <c:pt idx="6">
                  <c:v>9.325755618703177E-2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3E-46EA-9614-875C98712051}"/>
            </c:ext>
          </c:extLst>
        </c:ser>
        <c:ser>
          <c:idx val="3"/>
          <c:order val="3"/>
          <c:tx>
            <c:strRef>
              <c:f>Úrvinnsla!$AF$19</c:f>
              <c:strCache>
                <c:ptCount val="1"/>
                <c:pt idx="0">
                  <c:v>Austursvæði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Úrvinnsla!$AG$15:$AM$15</c:f>
              <c:numCache>
                <c:formatCode>0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Úrvinnsla!$AG$19:$AM$19</c:f>
              <c:numCache>
                <c:formatCode>0.00%</c:formatCode>
                <c:ptCount val="7"/>
                <c:pt idx="0">
                  <c:v>-8.8607594936708861E-2</c:v>
                </c:pt>
                <c:pt idx="1">
                  <c:v>-9.2783505154639179E-2</c:v>
                </c:pt>
                <c:pt idx="2">
                  <c:v>-0.11314186248912098</c:v>
                </c:pt>
                <c:pt idx="3">
                  <c:v>-0.11780336581045173</c:v>
                </c:pt>
                <c:pt idx="4">
                  <c:v>-7.130124777183601E-2</c:v>
                </c:pt>
                <c:pt idx="5">
                  <c:v>-0.11071744906997343</c:v>
                </c:pt>
                <c:pt idx="6">
                  <c:v>1.4031805425631431E-2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3E-46EA-9614-875C98712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185968"/>
        <c:axId val="460182360"/>
      </c:barChart>
      <c:catAx>
        <c:axId val="4601859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60182360"/>
        <c:crosses val="autoZero"/>
        <c:auto val="1"/>
        <c:lblAlgn val="ctr"/>
        <c:lblOffset val="100"/>
        <c:noMultiLvlLbl val="0"/>
      </c:catAx>
      <c:valAx>
        <c:axId val="460182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60185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Úrvinnsla!$AF$16</c:f>
              <c:strCache>
                <c:ptCount val="1"/>
                <c:pt idx="0">
                  <c:v>Ísland</c:v>
                </c:pt>
              </c:strCache>
            </c:strRef>
          </c:tx>
          <c:invertIfNegative val="0"/>
          <c:cat>
            <c:numRef>
              <c:f>Úrvinnsla!$AG$15:$AL$15</c:f>
              <c:numCache>
                <c:formatCode>0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Úrvinnsla!$AG$16:$AL$16</c:f>
              <c:numCache>
                <c:formatCode>0.00%</c:formatCode>
                <c:ptCount val="6"/>
                <c:pt idx="0">
                  <c:v>-4.4088277040181881E-3</c:v>
                </c:pt>
                <c:pt idx="1">
                  <c:v>-9.9820073535163882E-4</c:v>
                </c:pt>
                <c:pt idx="2">
                  <c:v>4.9649378450678404E-3</c:v>
                </c:pt>
                <c:pt idx="3">
                  <c:v>3.4175594388201592E-3</c:v>
                </c:pt>
                <c:pt idx="4">
                  <c:v>4.408994226678821E-3</c:v>
                </c:pt>
                <c:pt idx="5">
                  <c:v>1.2236526739021258E-2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3C4-428E-9557-B23935E8BF7B}"/>
            </c:ext>
          </c:extLst>
        </c:ser>
        <c:ser>
          <c:idx val="5"/>
          <c:order val="1"/>
          <c:tx>
            <c:strRef>
              <c:f>Úrvinnsla!$AF$17</c:f>
              <c:strCache>
                <c:ptCount val="1"/>
                <c:pt idx="0">
                  <c:v>Vestursvæði</c:v>
                </c:pt>
              </c:strCache>
            </c:strRef>
          </c:tx>
          <c:invertIfNegative val="0"/>
          <c:cat>
            <c:numRef>
              <c:f>Úrvinnsla!$AG$15:$AL$15</c:f>
              <c:numCache>
                <c:formatCode>0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Úrvinnsla!$AG$17:$AL$17</c:f>
              <c:numCache>
                <c:formatCode>0.00%</c:formatCode>
                <c:ptCount val="6"/>
                <c:pt idx="0">
                  <c:v>-1.2468180165203388E-2</c:v>
                </c:pt>
                <c:pt idx="1">
                  <c:v>-1.8407754975765699E-2</c:v>
                </c:pt>
                <c:pt idx="2">
                  <c:v>-6.6687185800759204E-4</c:v>
                </c:pt>
                <c:pt idx="3">
                  <c:v>5.0983991026817579E-5</c:v>
                </c:pt>
                <c:pt idx="4">
                  <c:v>-3.9509674804984298E-3</c:v>
                </c:pt>
                <c:pt idx="5">
                  <c:v>5.0774180575105573E-3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3C4-428E-9557-B23935E8BF7B}"/>
            </c:ext>
          </c:extLst>
        </c:ser>
        <c:ser>
          <c:idx val="6"/>
          <c:order val="2"/>
          <c:tx>
            <c:strRef>
              <c:f>Úrvinnsla!$AF$18</c:f>
              <c:strCache>
                <c:ptCount val="1"/>
                <c:pt idx="0">
                  <c:v>Miðsvæði</c:v>
                </c:pt>
              </c:strCache>
            </c:strRef>
          </c:tx>
          <c:invertIfNegative val="0"/>
          <c:cat>
            <c:numRef>
              <c:f>Úrvinnsla!$AG$15:$AL$15</c:f>
              <c:numCache>
                <c:formatCode>0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Úrvinnsla!$AG$18:$AL$18</c:f>
              <c:numCache>
                <c:formatCode>0.00%</c:formatCode>
                <c:ptCount val="6"/>
                <c:pt idx="0">
                  <c:v>-1.2641204948897257E-2</c:v>
                </c:pt>
                <c:pt idx="1">
                  <c:v>-8.1322851721333696E-3</c:v>
                </c:pt>
                <c:pt idx="2">
                  <c:v>-1.2218300298669563E-2</c:v>
                </c:pt>
                <c:pt idx="3">
                  <c:v>7.1096527208094062E-3</c:v>
                </c:pt>
                <c:pt idx="4">
                  <c:v>4.3608612701008451E-3</c:v>
                </c:pt>
                <c:pt idx="5">
                  <c:v>5.1560379918588875E-2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3C4-428E-9557-B23935E8BF7B}"/>
            </c:ext>
          </c:extLst>
        </c:ser>
        <c:ser>
          <c:idx val="7"/>
          <c:order val="3"/>
          <c:tx>
            <c:strRef>
              <c:f>Úrvinnsla!$AF$19</c:f>
              <c:strCache>
                <c:ptCount val="1"/>
                <c:pt idx="0">
                  <c:v>Austursvæði</c:v>
                </c:pt>
              </c:strCache>
            </c:strRef>
          </c:tx>
          <c:invertIfNegative val="0"/>
          <c:cat>
            <c:numRef>
              <c:f>Úrvinnsla!$AG$15:$AL$15</c:f>
              <c:numCache>
                <c:formatCode>0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Úrvinnsla!$AG$19:$AL$19</c:f>
              <c:numCache>
                <c:formatCode>0.00%</c:formatCode>
                <c:ptCount val="6"/>
                <c:pt idx="0">
                  <c:v>-8.8607594936708861E-2</c:v>
                </c:pt>
                <c:pt idx="1">
                  <c:v>-9.2783505154639179E-2</c:v>
                </c:pt>
                <c:pt idx="2">
                  <c:v>-0.11314186248912098</c:v>
                </c:pt>
                <c:pt idx="3">
                  <c:v>-0.11780336581045173</c:v>
                </c:pt>
                <c:pt idx="4">
                  <c:v>-7.130124777183601E-2</c:v>
                </c:pt>
                <c:pt idx="5">
                  <c:v>-0.11071744906997343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C4-428E-9557-B23935E8BF7B}"/>
            </c:ext>
          </c:extLst>
        </c:ser>
        <c:ser>
          <c:idx val="0"/>
          <c:order val="4"/>
          <c:tx>
            <c:strRef>
              <c:f>Úrvinnsla!$AF$16</c:f>
              <c:strCache>
                <c:ptCount val="1"/>
                <c:pt idx="0">
                  <c:v>Ísland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Úrvinnsla!$AG$15:$AM$15</c:f>
              <c:numCache>
                <c:formatCode>0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Úrvinnsla!$AG$16:$AM$16</c:f>
              <c:numCache>
                <c:formatCode>0.00%</c:formatCode>
                <c:ptCount val="7"/>
                <c:pt idx="0">
                  <c:v>-4.4088277040181881E-3</c:v>
                </c:pt>
                <c:pt idx="1">
                  <c:v>-9.9820073535163882E-4</c:v>
                </c:pt>
                <c:pt idx="2">
                  <c:v>4.9649378450678404E-3</c:v>
                </c:pt>
                <c:pt idx="3">
                  <c:v>3.4175594388201592E-3</c:v>
                </c:pt>
                <c:pt idx="4">
                  <c:v>4.408994226678821E-3</c:v>
                </c:pt>
                <c:pt idx="5">
                  <c:v>1.2236526739021258E-2</c:v>
                </c:pt>
                <c:pt idx="6">
                  <c:v>2.4353552101528304E-2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C4-428E-9557-B23935E8BF7B}"/>
            </c:ext>
          </c:extLst>
        </c:ser>
        <c:ser>
          <c:idx val="1"/>
          <c:order val="5"/>
          <c:tx>
            <c:strRef>
              <c:f>Úrvinnsla!$AF$17</c:f>
              <c:strCache>
                <c:ptCount val="1"/>
                <c:pt idx="0">
                  <c:v>Vestursvæði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Úrvinnsla!$AG$15:$AM$15</c:f>
              <c:numCache>
                <c:formatCode>0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Úrvinnsla!$AG$17:$AM$17</c:f>
              <c:numCache>
                <c:formatCode>0.00%</c:formatCode>
                <c:ptCount val="7"/>
                <c:pt idx="0">
                  <c:v>-1.2468180165203388E-2</c:v>
                </c:pt>
                <c:pt idx="1">
                  <c:v>-1.8407754975765699E-2</c:v>
                </c:pt>
                <c:pt idx="2">
                  <c:v>-6.6687185800759204E-4</c:v>
                </c:pt>
                <c:pt idx="3">
                  <c:v>5.0983991026817579E-5</c:v>
                </c:pt>
                <c:pt idx="4">
                  <c:v>-3.9509674804984298E-3</c:v>
                </c:pt>
                <c:pt idx="5">
                  <c:v>5.0774180575105573E-3</c:v>
                </c:pt>
                <c:pt idx="6">
                  <c:v>1.2902261631961742E-2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C4-428E-9557-B23935E8BF7B}"/>
            </c:ext>
          </c:extLst>
        </c:ser>
        <c:ser>
          <c:idx val="2"/>
          <c:order val="6"/>
          <c:tx>
            <c:strRef>
              <c:f>Úrvinnsla!$AF$18</c:f>
              <c:strCache>
                <c:ptCount val="1"/>
                <c:pt idx="0">
                  <c:v>Miðsvæði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Úrvinnsla!$AG$15:$AM$15</c:f>
              <c:numCache>
                <c:formatCode>0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Úrvinnsla!$AG$18:$AM$18</c:f>
              <c:numCache>
                <c:formatCode>0.00%</c:formatCode>
                <c:ptCount val="7"/>
                <c:pt idx="0">
                  <c:v>-1.2641204948897257E-2</c:v>
                </c:pt>
                <c:pt idx="1">
                  <c:v>-8.1322851721333696E-3</c:v>
                </c:pt>
                <c:pt idx="2">
                  <c:v>-1.2218300298669563E-2</c:v>
                </c:pt>
                <c:pt idx="3">
                  <c:v>7.1096527208094062E-3</c:v>
                </c:pt>
                <c:pt idx="4">
                  <c:v>4.3608612701008451E-3</c:v>
                </c:pt>
                <c:pt idx="5">
                  <c:v>5.1560379918588875E-2</c:v>
                </c:pt>
                <c:pt idx="6">
                  <c:v>9.325755618703177E-2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C4-428E-9557-B23935E8BF7B}"/>
            </c:ext>
          </c:extLst>
        </c:ser>
        <c:ser>
          <c:idx val="3"/>
          <c:order val="7"/>
          <c:tx>
            <c:strRef>
              <c:f>Úrvinnsla!$AF$19</c:f>
              <c:strCache>
                <c:ptCount val="1"/>
                <c:pt idx="0">
                  <c:v>Austursvæði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Úrvinnsla!$AG$15:$AM$15</c:f>
              <c:numCache>
                <c:formatCode>0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Úrvinnsla!$AG$19:$AM$19</c:f>
              <c:numCache>
                <c:formatCode>0.00%</c:formatCode>
                <c:ptCount val="7"/>
                <c:pt idx="0">
                  <c:v>-8.8607594936708861E-2</c:v>
                </c:pt>
                <c:pt idx="1">
                  <c:v>-9.2783505154639179E-2</c:v>
                </c:pt>
                <c:pt idx="2">
                  <c:v>-0.11314186248912098</c:v>
                </c:pt>
                <c:pt idx="3">
                  <c:v>-0.11780336581045173</c:v>
                </c:pt>
                <c:pt idx="4">
                  <c:v>-7.130124777183601E-2</c:v>
                </c:pt>
                <c:pt idx="5">
                  <c:v>-0.11071744906997343</c:v>
                </c:pt>
                <c:pt idx="6">
                  <c:v>1.4031805425631431E-2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3C4-428E-9557-B23935E8B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185968"/>
        <c:axId val="460182360"/>
      </c:barChart>
      <c:catAx>
        <c:axId val="4601859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60182360"/>
        <c:crosses val="autoZero"/>
        <c:auto val="1"/>
        <c:lblAlgn val="ctr"/>
        <c:lblOffset val="100"/>
        <c:noMultiLvlLbl val="0"/>
      </c:catAx>
      <c:valAx>
        <c:axId val="460182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60185968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292939</xdr:colOff>
      <xdr:row>4</xdr:row>
      <xdr:rowOff>48165</xdr:rowOff>
    </xdr:from>
    <xdr:to>
      <xdr:col>46</xdr:col>
      <xdr:colOff>252203</xdr:colOff>
      <xdr:row>19</xdr:row>
      <xdr:rowOff>11742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961909-BF10-46EB-B887-C99C067877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5</xdr:row>
      <xdr:rowOff>66675</xdr:rowOff>
    </xdr:from>
    <xdr:to>
      <xdr:col>10</xdr:col>
      <xdr:colOff>171450</xdr:colOff>
      <xdr:row>30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W97"/>
  <sheetViews>
    <sheetView tabSelected="1" workbookViewId="0">
      <selection activeCell="B4" sqref="B4"/>
    </sheetView>
  </sheetViews>
  <sheetFormatPr defaultRowHeight="14" x14ac:dyDescent="0.3"/>
  <sheetData>
    <row r="1" spans="1:19" s="5" customFormat="1" ht="18" x14ac:dyDescent="0.4">
      <c r="A1" s="4" t="s">
        <v>0</v>
      </c>
    </row>
    <row r="2" spans="1:19" ht="18" x14ac:dyDescent="0.4">
      <c r="A2" s="3" t="s">
        <v>1</v>
      </c>
    </row>
    <row r="3" spans="1:19" ht="14.5" x14ac:dyDescent="0.35">
      <c r="A3" s="1" t="s">
        <v>2</v>
      </c>
      <c r="B3" s="2" t="s">
        <v>4</v>
      </c>
    </row>
    <row r="4" spans="1:19" ht="14.5" x14ac:dyDescent="0.35">
      <c r="A4" s="1" t="s">
        <v>3</v>
      </c>
      <c r="B4" s="34">
        <v>43281</v>
      </c>
    </row>
    <row r="6" spans="1:19" ht="14.5" x14ac:dyDescent="0.35">
      <c r="B6" s="18"/>
      <c r="C6" s="18"/>
      <c r="D6" s="18"/>
      <c r="E6" s="19" t="s">
        <v>5</v>
      </c>
      <c r="F6" s="18"/>
      <c r="G6" s="18"/>
      <c r="H6" s="8"/>
      <c r="I6" s="7"/>
      <c r="J6" s="7"/>
      <c r="K6" s="8"/>
      <c r="L6" s="7"/>
      <c r="M6" s="7"/>
      <c r="N6" s="8"/>
      <c r="O6" s="7"/>
      <c r="P6" s="7"/>
      <c r="Q6" s="8"/>
      <c r="R6" s="7"/>
      <c r="S6" s="7"/>
    </row>
    <row r="7" spans="1:19" ht="14.5" x14ac:dyDescent="0.35">
      <c r="B7" s="18"/>
      <c r="C7" s="18"/>
      <c r="D7" s="18"/>
      <c r="E7" s="19" t="s">
        <v>6</v>
      </c>
      <c r="F7" s="19" t="s">
        <v>7</v>
      </c>
      <c r="G7" s="19" t="s">
        <v>8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ht="14.5" x14ac:dyDescent="0.35">
      <c r="B8" s="19" t="s">
        <v>24</v>
      </c>
      <c r="C8" s="19" t="s">
        <v>5</v>
      </c>
      <c r="D8" s="19" t="s">
        <v>10</v>
      </c>
      <c r="E8" s="20">
        <v>23</v>
      </c>
      <c r="F8" s="20">
        <v>3412</v>
      </c>
      <c r="G8" s="20">
        <v>3389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ht="14.5" x14ac:dyDescent="0.35">
      <c r="B9" s="18"/>
      <c r="C9" s="18"/>
      <c r="D9" s="19" t="s">
        <v>11</v>
      </c>
      <c r="E9" s="20">
        <v>-70</v>
      </c>
      <c r="F9" s="20">
        <v>3314</v>
      </c>
      <c r="G9" s="20">
        <v>3384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 ht="14.5" x14ac:dyDescent="0.35">
      <c r="B10" s="18"/>
      <c r="C10" s="18"/>
      <c r="D10" s="19" t="s">
        <v>12</v>
      </c>
      <c r="E10" s="20">
        <v>21</v>
      </c>
      <c r="F10" s="20">
        <v>3614</v>
      </c>
      <c r="G10" s="20">
        <v>3593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ht="14.5" x14ac:dyDescent="0.35">
      <c r="B11" s="18"/>
      <c r="C11" s="18"/>
      <c r="D11" s="19" t="s">
        <v>13</v>
      </c>
      <c r="E11" s="20">
        <v>-25</v>
      </c>
      <c r="F11" s="20">
        <v>3726</v>
      </c>
      <c r="G11" s="20">
        <v>3751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 ht="14.5" x14ac:dyDescent="0.35">
      <c r="B12" s="18"/>
      <c r="C12" s="18"/>
      <c r="D12" s="19" t="s">
        <v>14</v>
      </c>
      <c r="E12" s="20">
        <v>15</v>
      </c>
      <c r="F12" s="20">
        <v>3464</v>
      </c>
      <c r="G12" s="20">
        <v>3449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 ht="14.5" x14ac:dyDescent="0.35">
      <c r="B13" s="18"/>
      <c r="C13" s="18"/>
      <c r="D13" s="19" t="s">
        <v>15</v>
      </c>
      <c r="E13" s="20">
        <v>113</v>
      </c>
      <c r="F13" s="20">
        <v>3668</v>
      </c>
      <c r="G13" s="20">
        <v>3555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 ht="14.5" x14ac:dyDescent="0.35">
      <c r="B14" s="18"/>
      <c r="C14" s="18"/>
      <c r="D14" s="19" t="s">
        <v>36</v>
      </c>
      <c r="E14" s="20">
        <v>217</v>
      </c>
      <c r="F14" s="20">
        <v>3893</v>
      </c>
      <c r="G14" s="20">
        <v>3676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 ht="14.5" x14ac:dyDescent="0.35">
      <c r="B15" s="19" t="s">
        <v>9</v>
      </c>
      <c r="C15" s="19" t="s">
        <v>5</v>
      </c>
      <c r="D15" s="19" t="s">
        <v>10</v>
      </c>
      <c r="E15" s="20">
        <v>-23</v>
      </c>
      <c r="F15" s="20">
        <v>317</v>
      </c>
      <c r="G15" s="20">
        <v>340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 ht="14.5" x14ac:dyDescent="0.35">
      <c r="B16" s="18"/>
      <c r="C16" s="18"/>
      <c r="D16" s="19" t="s">
        <v>11</v>
      </c>
      <c r="E16" s="20">
        <v>-20</v>
      </c>
      <c r="F16" s="20">
        <v>389</v>
      </c>
      <c r="G16" s="20">
        <v>409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2:19" ht="14.5" x14ac:dyDescent="0.35">
      <c r="B17" s="18"/>
      <c r="C17" s="18"/>
      <c r="D17" s="19" t="s">
        <v>12</v>
      </c>
      <c r="E17" s="20">
        <v>-40</v>
      </c>
      <c r="F17" s="20">
        <v>379</v>
      </c>
      <c r="G17" s="20">
        <v>419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2:19" ht="14.5" x14ac:dyDescent="0.35">
      <c r="B18" s="18"/>
      <c r="C18" s="18"/>
      <c r="D18" s="19" t="s">
        <v>13</v>
      </c>
      <c r="E18" s="20">
        <v>-22</v>
      </c>
      <c r="F18" s="20">
        <v>474</v>
      </c>
      <c r="G18" s="20">
        <v>496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2:19" ht="14.5" x14ac:dyDescent="0.35">
      <c r="B19" s="18"/>
      <c r="C19" s="18"/>
      <c r="D19" s="19" t="s">
        <v>14</v>
      </c>
      <c r="E19" s="20">
        <v>21</v>
      </c>
      <c r="F19" s="20">
        <v>422</v>
      </c>
      <c r="G19" s="20">
        <v>401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2:19" ht="14.5" x14ac:dyDescent="0.35">
      <c r="B20" s="18"/>
      <c r="C20" s="18"/>
      <c r="D20" s="19" t="s">
        <v>15</v>
      </c>
      <c r="E20" s="20">
        <v>135</v>
      </c>
      <c r="F20" s="20">
        <v>675</v>
      </c>
      <c r="G20" s="20">
        <v>540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2:19" ht="14.5" x14ac:dyDescent="0.35">
      <c r="B21" s="18"/>
      <c r="C21" s="18"/>
      <c r="D21" s="19" t="s">
        <v>36</v>
      </c>
      <c r="E21" s="20">
        <v>270</v>
      </c>
      <c r="F21" s="20">
        <v>952</v>
      </c>
      <c r="G21" s="20">
        <v>682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2:19" ht="14.5" x14ac:dyDescent="0.35">
      <c r="B22" s="19" t="s">
        <v>16</v>
      </c>
      <c r="C22" s="19" t="s">
        <v>5</v>
      </c>
      <c r="D22" s="19" t="s">
        <v>10</v>
      </c>
      <c r="E22" s="20">
        <v>-7</v>
      </c>
      <c r="F22" s="20">
        <v>163</v>
      </c>
      <c r="G22" s="20">
        <v>170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2:19" ht="14.5" x14ac:dyDescent="0.35">
      <c r="B23" s="18"/>
      <c r="C23" s="18"/>
      <c r="D23" s="19" t="s">
        <v>11</v>
      </c>
      <c r="E23" s="20">
        <v>-23</v>
      </c>
      <c r="F23" s="20">
        <v>152</v>
      </c>
      <c r="G23" s="20">
        <v>175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2:19" ht="14.5" x14ac:dyDescent="0.35">
      <c r="B24" s="18"/>
      <c r="C24" s="18"/>
      <c r="D24" s="19" t="s">
        <v>12</v>
      </c>
      <c r="E24" s="20">
        <v>9</v>
      </c>
      <c r="F24" s="20">
        <v>153</v>
      </c>
      <c r="G24" s="20">
        <v>144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2:19" ht="14.5" x14ac:dyDescent="0.35">
      <c r="B25" s="18"/>
      <c r="C25" s="18"/>
      <c r="D25" s="19" t="s">
        <v>13</v>
      </c>
      <c r="E25" s="20">
        <v>-4</v>
      </c>
      <c r="F25" s="20">
        <v>177</v>
      </c>
      <c r="G25" s="20">
        <v>181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2:19" ht="14.5" x14ac:dyDescent="0.35">
      <c r="B26" s="18"/>
      <c r="C26" s="18"/>
      <c r="D26" s="19" t="s">
        <v>14</v>
      </c>
      <c r="E26" s="20">
        <v>-3</v>
      </c>
      <c r="F26" s="20">
        <v>171</v>
      </c>
      <c r="G26" s="20">
        <v>174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2:19" ht="14.5" x14ac:dyDescent="0.35">
      <c r="B27" s="18"/>
      <c r="C27" s="18"/>
      <c r="D27" s="19" t="s">
        <v>15</v>
      </c>
      <c r="E27" s="20">
        <v>-16</v>
      </c>
      <c r="F27" s="20">
        <v>128</v>
      </c>
      <c r="G27" s="20">
        <v>144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</row>
    <row r="28" spans="2:19" ht="14.5" x14ac:dyDescent="0.35">
      <c r="B28" s="18"/>
      <c r="C28" s="18"/>
      <c r="D28" s="19" t="s">
        <v>36</v>
      </c>
      <c r="E28" s="20">
        <v>-1</v>
      </c>
      <c r="F28" s="20">
        <v>142</v>
      </c>
      <c r="G28" s="20">
        <v>143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2:19" ht="14.5" x14ac:dyDescent="0.35">
      <c r="B29" s="19" t="s">
        <v>17</v>
      </c>
      <c r="C29" s="19" t="s">
        <v>5</v>
      </c>
      <c r="D29" s="19" t="s">
        <v>10</v>
      </c>
      <c r="E29" s="20">
        <v>-12</v>
      </c>
      <c r="F29" s="20">
        <v>66</v>
      </c>
      <c r="G29" s="20">
        <v>78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2:19" ht="14.5" x14ac:dyDescent="0.35">
      <c r="B30" s="18"/>
      <c r="C30" s="18"/>
      <c r="D30" s="19" t="s">
        <v>11</v>
      </c>
      <c r="E30" s="20">
        <v>19</v>
      </c>
      <c r="F30" s="20">
        <v>85</v>
      </c>
      <c r="G30" s="20">
        <v>66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2:19" ht="14.5" x14ac:dyDescent="0.35">
      <c r="B31" s="18"/>
      <c r="C31" s="18"/>
      <c r="D31" s="19" t="s">
        <v>12</v>
      </c>
      <c r="E31" s="20">
        <v>-33</v>
      </c>
      <c r="F31" s="20">
        <v>65</v>
      </c>
      <c r="G31" s="20">
        <v>98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2:19" ht="14.5" x14ac:dyDescent="0.35">
      <c r="B32" s="18"/>
      <c r="C32" s="18"/>
      <c r="D32" s="19" t="s">
        <v>13</v>
      </c>
      <c r="E32" s="20">
        <v>24</v>
      </c>
      <c r="F32" s="20">
        <v>84</v>
      </c>
      <c r="G32" s="20">
        <v>60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</row>
    <row r="33" spans="2:19" ht="14.5" x14ac:dyDescent="0.35">
      <c r="B33" s="18"/>
      <c r="C33" s="18"/>
      <c r="D33" s="19" t="s">
        <v>14</v>
      </c>
      <c r="E33" s="20">
        <v>17</v>
      </c>
      <c r="F33" s="20">
        <v>78</v>
      </c>
      <c r="G33" s="20">
        <v>61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</row>
    <row r="34" spans="2:19" ht="14.5" x14ac:dyDescent="0.35">
      <c r="B34" s="18"/>
      <c r="C34" s="18"/>
      <c r="D34" s="19" t="s">
        <v>15</v>
      </c>
      <c r="E34" s="20">
        <v>11</v>
      </c>
      <c r="F34" s="20">
        <v>80</v>
      </c>
      <c r="G34" s="20">
        <v>69</v>
      </c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2:19" ht="14.5" x14ac:dyDescent="0.35">
      <c r="B35" s="18"/>
      <c r="C35" s="18"/>
      <c r="D35" s="19" t="s">
        <v>36</v>
      </c>
      <c r="E35" s="20">
        <v>27</v>
      </c>
      <c r="F35" s="20">
        <v>90</v>
      </c>
      <c r="G35" s="20">
        <v>63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</row>
    <row r="36" spans="2:19" ht="14.5" x14ac:dyDescent="0.35">
      <c r="B36" s="19" t="s">
        <v>18</v>
      </c>
      <c r="C36" s="19" t="s">
        <v>5</v>
      </c>
      <c r="D36" s="19" t="s">
        <v>10</v>
      </c>
      <c r="E36" s="20">
        <v>15</v>
      </c>
      <c r="F36" s="20">
        <v>37</v>
      </c>
      <c r="G36" s="20">
        <v>22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</row>
    <row r="37" spans="2:19" ht="14.5" x14ac:dyDescent="0.35">
      <c r="B37" s="18"/>
      <c r="C37" s="18"/>
      <c r="D37" s="19" t="s">
        <v>11</v>
      </c>
      <c r="E37" s="20">
        <v>8</v>
      </c>
      <c r="F37" s="20">
        <v>67</v>
      </c>
      <c r="G37" s="20">
        <v>59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</row>
    <row r="38" spans="2:19" ht="14.5" x14ac:dyDescent="0.35">
      <c r="B38" s="18"/>
      <c r="C38" s="18"/>
      <c r="D38" s="19" t="s">
        <v>12</v>
      </c>
      <c r="E38" s="20">
        <v>-8</v>
      </c>
      <c r="F38" s="20">
        <v>51</v>
      </c>
      <c r="G38" s="20">
        <v>59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</row>
    <row r="39" spans="2:19" ht="14.5" x14ac:dyDescent="0.35">
      <c r="B39" s="18"/>
      <c r="C39" s="18"/>
      <c r="D39" s="19" t="s">
        <v>13</v>
      </c>
      <c r="E39" s="20">
        <v>5</v>
      </c>
      <c r="F39" s="20">
        <v>52</v>
      </c>
      <c r="G39" s="20">
        <v>47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2:19" ht="14.5" x14ac:dyDescent="0.35">
      <c r="B40" s="18"/>
      <c r="C40" s="18"/>
      <c r="D40" s="19" t="s">
        <v>14</v>
      </c>
      <c r="E40" s="20">
        <v>-6</v>
      </c>
      <c r="F40" s="20">
        <v>20</v>
      </c>
      <c r="G40" s="20">
        <v>26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</row>
    <row r="41" spans="2:19" ht="14.5" x14ac:dyDescent="0.35">
      <c r="B41" s="18"/>
      <c r="C41" s="18"/>
      <c r="D41" s="19" t="s">
        <v>15</v>
      </c>
      <c r="E41" s="20">
        <v>-7</v>
      </c>
      <c r="F41" s="20">
        <v>52</v>
      </c>
      <c r="G41" s="20">
        <v>59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</row>
    <row r="42" spans="2:19" ht="14.5" x14ac:dyDescent="0.35">
      <c r="B42" s="18"/>
      <c r="C42" s="18"/>
      <c r="D42" s="19" t="s">
        <v>36</v>
      </c>
      <c r="E42" s="20">
        <v>16</v>
      </c>
      <c r="F42" s="20">
        <v>28</v>
      </c>
      <c r="G42" s="20">
        <v>12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</row>
    <row r="43" spans="2:19" ht="14.5" x14ac:dyDescent="0.35">
      <c r="B43" s="19" t="s">
        <v>19</v>
      </c>
      <c r="C43" s="19" t="s">
        <v>5</v>
      </c>
      <c r="D43" s="19" t="s">
        <v>10</v>
      </c>
      <c r="E43" s="20">
        <v>-1</v>
      </c>
      <c r="F43" s="20">
        <v>49</v>
      </c>
      <c r="G43" s="20">
        <v>50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</row>
    <row r="44" spans="2:19" ht="14.5" x14ac:dyDescent="0.35">
      <c r="B44" s="18"/>
      <c r="C44" s="18"/>
      <c r="D44" s="19" t="s">
        <v>11</v>
      </c>
      <c r="E44" s="20">
        <v>-4</v>
      </c>
      <c r="F44" s="20">
        <v>40</v>
      </c>
      <c r="G44" s="20">
        <v>44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</row>
    <row r="45" spans="2:19" ht="14.5" x14ac:dyDescent="0.35">
      <c r="B45" s="18"/>
      <c r="C45" s="18"/>
      <c r="D45" s="19" t="s">
        <v>12</v>
      </c>
      <c r="E45" s="20">
        <v>-10</v>
      </c>
      <c r="F45" s="20">
        <v>40</v>
      </c>
      <c r="G45" s="20">
        <v>50</v>
      </c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</row>
    <row r="46" spans="2:19" ht="14.5" x14ac:dyDescent="0.35">
      <c r="B46" s="18"/>
      <c r="C46" s="18"/>
      <c r="D46" s="19" t="s">
        <v>13</v>
      </c>
      <c r="E46" s="20">
        <v>23</v>
      </c>
      <c r="F46" s="20">
        <v>77</v>
      </c>
      <c r="G46" s="20">
        <v>54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2:19" ht="14.5" x14ac:dyDescent="0.35">
      <c r="B47" s="18"/>
      <c r="C47" s="18"/>
      <c r="D47" s="19" t="s">
        <v>14</v>
      </c>
      <c r="E47" s="20">
        <v>8</v>
      </c>
      <c r="F47" s="20">
        <v>62</v>
      </c>
      <c r="G47" s="20">
        <v>54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</row>
    <row r="48" spans="2:19" ht="14.5" x14ac:dyDescent="0.35">
      <c r="B48" s="18"/>
      <c r="C48" s="18"/>
      <c r="D48" s="19" t="s">
        <v>15</v>
      </c>
      <c r="E48" s="20">
        <v>17</v>
      </c>
      <c r="F48" s="20">
        <v>78</v>
      </c>
      <c r="G48" s="20">
        <v>61</v>
      </c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</row>
    <row r="49" spans="2:19" ht="14.5" x14ac:dyDescent="0.35">
      <c r="B49" s="18"/>
      <c r="C49" s="18"/>
      <c r="D49" s="19" t="s">
        <v>36</v>
      </c>
      <c r="E49" s="20">
        <v>71</v>
      </c>
      <c r="F49" s="20">
        <v>160</v>
      </c>
      <c r="G49" s="20">
        <v>89</v>
      </c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</row>
    <row r="50" spans="2:19" ht="14.5" x14ac:dyDescent="0.35">
      <c r="B50" s="19" t="s">
        <v>20</v>
      </c>
      <c r="C50" s="19" t="s">
        <v>5</v>
      </c>
      <c r="D50" s="19" t="s">
        <v>10</v>
      </c>
      <c r="E50" s="20">
        <v>-1</v>
      </c>
      <c r="F50" s="20">
        <v>0</v>
      </c>
      <c r="G50" s="20">
        <v>1</v>
      </c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</row>
    <row r="51" spans="2:19" ht="14.5" x14ac:dyDescent="0.35">
      <c r="B51" s="18"/>
      <c r="C51" s="18"/>
      <c r="D51" s="19" t="s">
        <v>11</v>
      </c>
      <c r="E51" s="20">
        <v>1</v>
      </c>
      <c r="F51" s="20">
        <v>6</v>
      </c>
      <c r="G51" s="20">
        <v>5</v>
      </c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</row>
    <row r="52" spans="2:19" ht="14.5" x14ac:dyDescent="0.35">
      <c r="B52" s="18"/>
      <c r="C52" s="18"/>
      <c r="D52" s="19" t="s">
        <v>12</v>
      </c>
      <c r="E52" s="20">
        <v>1</v>
      </c>
      <c r="F52" s="20">
        <v>4</v>
      </c>
      <c r="G52" s="20">
        <v>3</v>
      </c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</row>
    <row r="53" spans="2:19" ht="14.5" x14ac:dyDescent="0.35">
      <c r="B53" s="18"/>
      <c r="C53" s="18"/>
      <c r="D53" s="19" t="s">
        <v>13</v>
      </c>
      <c r="E53" s="20">
        <v>4</v>
      </c>
      <c r="F53" s="20">
        <v>5</v>
      </c>
      <c r="G53" s="20">
        <v>1</v>
      </c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</row>
    <row r="54" spans="2:19" ht="14.5" x14ac:dyDescent="0.35">
      <c r="B54" s="18"/>
      <c r="C54" s="18"/>
      <c r="D54" s="19" t="s">
        <v>14</v>
      </c>
      <c r="E54" s="20">
        <v>3</v>
      </c>
      <c r="F54" s="20">
        <v>4</v>
      </c>
      <c r="G54" s="20">
        <v>1</v>
      </c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</row>
    <row r="55" spans="2:19" ht="14.5" x14ac:dyDescent="0.35">
      <c r="B55" s="18"/>
      <c r="C55" s="18"/>
      <c r="D55" s="19" t="s">
        <v>15</v>
      </c>
      <c r="E55" s="20">
        <v>0</v>
      </c>
      <c r="F55" s="20">
        <v>5</v>
      </c>
      <c r="G55" s="20">
        <v>5</v>
      </c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</row>
    <row r="56" spans="2:19" ht="14.5" x14ac:dyDescent="0.35">
      <c r="B56" s="18"/>
      <c r="C56" s="18"/>
      <c r="D56" s="19" t="s">
        <v>36</v>
      </c>
      <c r="E56" s="20">
        <v>-2</v>
      </c>
      <c r="F56" s="20">
        <v>1</v>
      </c>
      <c r="G56" s="20">
        <v>3</v>
      </c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</row>
    <row r="57" spans="2:19" ht="14.5" x14ac:dyDescent="0.35">
      <c r="B57" s="19" t="s">
        <v>21</v>
      </c>
      <c r="C57" s="19" t="s">
        <v>5</v>
      </c>
      <c r="D57" s="19" t="s">
        <v>10</v>
      </c>
      <c r="E57" s="20">
        <v>-30</v>
      </c>
      <c r="F57" s="20">
        <v>63</v>
      </c>
      <c r="G57" s="20">
        <v>93</v>
      </c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</row>
    <row r="58" spans="2:19" ht="14.5" x14ac:dyDescent="0.35">
      <c r="B58" s="18"/>
      <c r="C58" s="18"/>
      <c r="D58" s="19" t="s">
        <v>11</v>
      </c>
      <c r="E58" s="20">
        <v>-11</v>
      </c>
      <c r="F58" s="20">
        <v>84</v>
      </c>
      <c r="G58" s="20">
        <v>95</v>
      </c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</row>
    <row r="59" spans="2:19" ht="14.5" x14ac:dyDescent="0.35">
      <c r="B59" s="18"/>
      <c r="C59" s="18"/>
      <c r="D59" s="19" t="s">
        <v>12</v>
      </c>
      <c r="E59" s="20">
        <v>3</v>
      </c>
      <c r="F59" s="20">
        <v>91</v>
      </c>
      <c r="G59" s="20">
        <v>88</v>
      </c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</row>
    <row r="60" spans="2:19" ht="14.5" x14ac:dyDescent="0.35">
      <c r="B60" s="18"/>
      <c r="C60" s="18"/>
      <c r="D60" s="19" t="s">
        <v>13</v>
      </c>
      <c r="E60" s="20">
        <v>5</v>
      </c>
      <c r="F60" s="20">
        <v>106</v>
      </c>
      <c r="G60" s="20">
        <v>101</v>
      </c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</row>
    <row r="61" spans="2:19" ht="14.5" x14ac:dyDescent="0.35">
      <c r="B61" s="18"/>
      <c r="C61" s="18"/>
      <c r="D61" s="19" t="s">
        <v>14</v>
      </c>
      <c r="E61" s="20">
        <v>-3</v>
      </c>
      <c r="F61" s="20">
        <v>108</v>
      </c>
      <c r="G61" s="20">
        <v>111</v>
      </c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</row>
    <row r="62" spans="2:19" ht="14.5" x14ac:dyDescent="0.35">
      <c r="B62" s="18"/>
      <c r="C62" s="18"/>
      <c r="D62" s="19" t="s">
        <v>15</v>
      </c>
      <c r="E62" s="20">
        <v>6</v>
      </c>
      <c r="F62" s="20">
        <v>138</v>
      </c>
      <c r="G62" s="20">
        <v>132</v>
      </c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</row>
    <row r="63" spans="2:19" ht="14.5" x14ac:dyDescent="0.35">
      <c r="B63" s="18"/>
      <c r="C63" s="18"/>
      <c r="D63" s="19" t="s">
        <v>36</v>
      </c>
      <c r="E63" s="20">
        <v>47</v>
      </c>
      <c r="F63" s="20">
        <v>185</v>
      </c>
      <c r="G63" s="20">
        <v>138</v>
      </c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</row>
    <row r="64" spans="2:19" ht="14.5" x14ac:dyDescent="0.35">
      <c r="B64" s="19" t="s">
        <v>22</v>
      </c>
      <c r="C64" s="19" t="s">
        <v>5</v>
      </c>
      <c r="D64" s="19" t="s">
        <v>10</v>
      </c>
      <c r="E64" s="20">
        <v>-5</v>
      </c>
      <c r="F64" s="20">
        <v>2</v>
      </c>
      <c r="G64" s="20">
        <v>7</v>
      </c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</row>
    <row r="65" spans="2:19" ht="14.5" x14ac:dyDescent="0.35">
      <c r="B65" s="18"/>
      <c r="C65" s="18"/>
      <c r="D65" s="19" t="s">
        <v>11</v>
      </c>
      <c r="E65" s="20">
        <v>-4</v>
      </c>
      <c r="F65" s="20">
        <v>13</v>
      </c>
      <c r="G65" s="20">
        <v>17</v>
      </c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</row>
    <row r="66" spans="2:19" ht="14.5" x14ac:dyDescent="0.35">
      <c r="B66" s="18"/>
      <c r="C66" s="18"/>
      <c r="D66" s="19" t="s">
        <v>12</v>
      </c>
      <c r="E66" s="20">
        <v>-8</v>
      </c>
      <c r="F66" s="20">
        <v>7</v>
      </c>
      <c r="G66" s="20">
        <v>15</v>
      </c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</row>
    <row r="67" spans="2:19" ht="14.5" x14ac:dyDescent="0.35">
      <c r="B67" s="18"/>
      <c r="C67" s="18"/>
      <c r="D67" s="19" t="s">
        <v>13</v>
      </c>
      <c r="E67" s="20">
        <v>7</v>
      </c>
      <c r="F67" s="20">
        <v>19</v>
      </c>
      <c r="G67" s="20">
        <v>12</v>
      </c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</row>
    <row r="68" spans="2:19" ht="14.5" x14ac:dyDescent="0.35">
      <c r="B68" s="18"/>
      <c r="C68" s="18"/>
      <c r="D68" s="19" t="s">
        <v>14</v>
      </c>
      <c r="E68" s="20">
        <v>0</v>
      </c>
      <c r="F68" s="20">
        <v>5</v>
      </c>
      <c r="G68" s="20">
        <v>5</v>
      </c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</row>
    <row r="69" spans="2:19" ht="14.5" x14ac:dyDescent="0.35">
      <c r="B69" s="18"/>
      <c r="C69" s="18"/>
      <c r="D69" s="19" t="s">
        <v>15</v>
      </c>
      <c r="E69" s="20">
        <v>-4</v>
      </c>
      <c r="F69" s="20">
        <v>3</v>
      </c>
      <c r="G69" s="20">
        <v>7</v>
      </c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</row>
    <row r="70" spans="2:19" s="29" customFormat="1" ht="14.5" x14ac:dyDescent="0.35">
      <c r="B70" s="18"/>
      <c r="C70" s="18"/>
      <c r="D70" s="19" t="s">
        <v>36</v>
      </c>
      <c r="E70" s="20">
        <v>-3</v>
      </c>
      <c r="F70" s="20">
        <v>5</v>
      </c>
      <c r="G70" s="20">
        <v>8</v>
      </c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</row>
    <row r="71" spans="2:19" s="29" customFormat="1" ht="14.5" x14ac:dyDescent="0.35">
      <c r="B71" s="19" t="s">
        <v>23</v>
      </c>
      <c r="C71" s="19" t="s">
        <v>5</v>
      </c>
      <c r="D71" s="19" t="s">
        <v>10</v>
      </c>
      <c r="E71" s="20">
        <v>3</v>
      </c>
      <c r="F71" s="20">
        <v>83</v>
      </c>
      <c r="G71" s="20">
        <v>80</v>
      </c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</row>
    <row r="72" spans="2:19" s="29" customFormat="1" ht="14.5" x14ac:dyDescent="0.35">
      <c r="B72" s="18"/>
      <c r="C72" s="18"/>
      <c r="D72" s="19" t="s">
        <v>11</v>
      </c>
      <c r="E72" s="20">
        <v>5</v>
      </c>
      <c r="F72" s="20">
        <v>92</v>
      </c>
      <c r="G72" s="20">
        <v>87</v>
      </c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</row>
    <row r="73" spans="2:19" s="29" customFormat="1" ht="14.5" x14ac:dyDescent="0.35">
      <c r="B73" s="18"/>
      <c r="C73" s="18"/>
      <c r="D73" s="19" t="s">
        <v>12</v>
      </c>
      <c r="E73" s="20">
        <v>5</v>
      </c>
      <c r="F73" s="20">
        <v>119</v>
      </c>
      <c r="G73" s="20">
        <v>114</v>
      </c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</row>
    <row r="74" spans="2:19" s="29" customFormat="1" ht="14.5" x14ac:dyDescent="0.35">
      <c r="B74" s="18"/>
      <c r="C74" s="18"/>
      <c r="D74" s="19" t="s">
        <v>13</v>
      </c>
      <c r="E74" s="20">
        <v>-22</v>
      </c>
      <c r="F74" s="20">
        <v>83</v>
      </c>
      <c r="G74" s="20">
        <v>105</v>
      </c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</row>
    <row r="75" spans="2:19" s="29" customFormat="1" ht="14.5" x14ac:dyDescent="0.35">
      <c r="B75" s="18"/>
      <c r="C75" s="18"/>
      <c r="D75" s="19" t="s">
        <v>14</v>
      </c>
      <c r="E75" s="20">
        <v>-11</v>
      </c>
      <c r="F75" s="20">
        <v>77</v>
      </c>
      <c r="G75" s="20">
        <v>88</v>
      </c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</row>
    <row r="76" spans="2:19" s="29" customFormat="1" ht="14.5" x14ac:dyDescent="0.35">
      <c r="B76" s="18"/>
      <c r="C76" s="18"/>
      <c r="D76" s="19" t="s">
        <v>15</v>
      </c>
      <c r="E76" s="20">
        <v>-21</v>
      </c>
      <c r="F76" s="20">
        <v>74</v>
      </c>
      <c r="G76" s="20">
        <v>95</v>
      </c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</row>
    <row r="77" spans="2:19" s="29" customFormat="1" ht="14.5" x14ac:dyDescent="0.35">
      <c r="B77" s="18"/>
      <c r="C77" s="18"/>
      <c r="D77" s="19" t="s">
        <v>36</v>
      </c>
      <c r="E77" s="20">
        <v>-7</v>
      </c>
      <c r="F77" s="20">
        <v>80</v>
      </c>
      <c r="G77" s="20">
        <v>87</v>
      </c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</row>
    <row r="78" spans="2:19" ht="14.5" x14ac:dyDescent="0.35">
      <c r="B78" s="18" t="s">
        <v>29</v>
      </c>
      <c r="C78" s="18"/>
      <c r="D78" s="19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</row>
    <row r="79" spans="2:19" ht="14.5" x14ac:dyDescent="0.35">
      <c r="B79" s="18"/>
      <c r="C79" s="18"/>
      <c r="D79" s="19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</row>
    <row r="80" spans="2:19" ht="14.5" x14ac:dyDescent="0.35">
      <c r="B80" s="19" t="s">
        <v>40</v>
      </c>
    </row>
    <row r="81" spans="2:23" ht="14.5" x14ac:dyDescent="0.35">
      <c r="C81" s="13" t="s">
        <v>10</v>
      </c>
      <c r="D81" s="12"/>
      <c r="E81" s="12"/>
      <c r="F81" s="13" t="s">
        <v>11</v>
      </c>
      <c r="G81" s="12"/>
      <c r="H81" s="12"/>
      <c r="I81" s="13" t="s">
        <v>12</v>
      </c>
      <c r="J81" s="12"/>
      <c r="K81" s="12"/>
      <c r="L81" s="13" t="s">
        <v>13</v>
      </c>
      <c r="M81" s="12"/>
      <c r="N81" s="12"/>
      <c r="O81" s="13" t="s">
        <v>14</v>
      </c>
      <c r="P81" s="12"/>
      <c r="Q81" s="12"/>
      <c r="R81" s="13" t="s">
        <v>15</v>
      </c>
      <c r="S81" s="12"/>
      <c r="T81" s="12"/>
      <c r="U81" s="21">
        <v>2017</v>
      </c>
    </row>
    <row r="82" spans="2:23" ht="14.5" x14ac:dyDescent="0.35">
      <c r="B82" s="12"/>
      <c r="C82" s="13" t="s">
        <v>6</v>
      </c>
      <c r="D82" s="13" t="s">
        <v>7</v>
      </c>
      <c r="E82" s="13" t="s">
        <v>8</v>
      </c>
      <c r="F82" s="13" t="s">
        <v>6</v>
      </c>
      <c r="G82" s="13" t="s">
        <v>7</v>
      </c>
      <c r="H82" s="13" t="s">
        <v>8</v>
      </c>
      <c r="I82" s="13" t="s">
        <v>6</v>
      </c>
      <c r="J82" s="13" t="s">
        <v>7</v>
      </c>
      <c r="K82" s="13" t="s">
        <v>8</v>
      </c>
      <c r="L82" s="13" t="s">
        <v>6</v>
      </c>
      <c r="M82" s="13" t="s">
        <v>7</v>
      </c>
      <c r="N82" s="13" t="s">
        <v>8</v>
      </c>
      <c r="O82" s="13" t="s">
        <v>6</v>
      </c>
      <c r="P82" s="13" t="s">
        <v>7</v>
      </c>
      <c r="Q82" s="13" t="s">
        <v>8</v>
      </c>
      <c r="R82" s="13" t="s">
        <v>6</v>
      </c>
      <c r="S82" s="13" t="s">
        <v>7</v>
      </c>
      <c r="T82" s="13" t="s">
        <v>8</v>
      </c>
      <c r="U82" s="19" t="s">
        <v>6</v>
      </c>
      <c r="V82" s="19" t="s">
        <v>7</v>
      </c>
      <c r="W82" s="19" t="s">
        <v>8</v>
      </c>
    </row>
    <row r="83" spans="2:23" ht="14.5" x14ac:dyDescent="0.35">
      <c r="B83" s="13" t="s">
        <v>24</v>
      </c>
      <c r="C83" s="14">
        <v>30</v>
      </c>
      <c r="D83" s="14">
        <v>3371</v>
      </c>
      <c r="E83" s="14">
        <v>3341</v>
      </c>
      <c r="F83" s="14">
        <v>-57</v>
      </c>
      <c r="G83" s="14">
        <v>3273</v>
      </c>
      <c r="H83" s="14">
        <v>3330</v>
      </c>
      <c r="I83" s="14">
        <v>19</v>
      </c>
      <c r="J83" s="14">
        <v>3569</v>
      </c>
      <c r="K83" s="14">
        <v>3550</v>
      </c>
      <c r="L83" s="14">
        <v>-24</v>
      </c>
      <c r="M83" s="14">
        <v>3683</v>
      </c>
      <c r="N83" s="14">
        <v>3707</v>
      </c>
      <c r="O83" s="14">
        <v>-86</v>
      </c>
      <c r="P83" s="14">
        <v>3304</v>
      </c>
      <c r="Q83" s="14">
        <v>3390</v>
      </c>
      <c r="R83" s="14">
        <v>113</v>
      </c>
      <c r="S83" s="14">
        <v>3634</v>
      </c>
      <c r="T83" s="14">
        <v>3521</v>
      </c>
      <c r="U83" s="20">
        <v>217</v>
      </c>
      <c r="V83" s="20">
        <v>3893</v>
      </c>
      <c r="W83" s="20">
        <v>3676</v>
      </c>
    </row>
    <row r="84" spans="2:23" ht="14.5" x14ac:dyDescent="0.35">
      <c r="B84" s="13" t="s">
        <v>25</v>
      </c>
      <c r="C84" s="14">
        <v>-2</v>
      </c>
      <c r="D84" s="14">
        <v>12</v>
      </c>
      <c r="E84" s="14">
        <v>14</v>
      </c>
      <c r="F84" s="14">
        <v>-2</v>
      </c>
      <c r="G84" s="14">
        <v>28</v>
      </c>
      <c r="H84" s="14">
        <v>30</v>
      </c>
      <c r="I84" s="14">
        <v>-1</v>
      </c>
      <c r="J84" s="14">
        <v>16</v>
      </c>
      <c r="K84" s="14">
        <v>17</v>
      </c>
      <c r="L84" s="14">
        <v>-8</v>
      </c>
      <c r="M84" s="14">
        <v>24</v>
      </c>
      <c r="N84" s="14">
        <v>32</v>
      </c>
      <c r="O84" s="14">
        <v>6</v>
      </c>
      <c r="P84" s="14">
        <v>15</v>
      </c>
      <c r="Q84" s="14">
        <v>9</v>
      </c>
      <c r="R84" s="14">
        <v>-16</v>
      </c>
      <c r="S84" s="14">
        <v>10</v>
      </c>
      <c r="T84" s="14">
        <v>26</v>
      </c>
      <c r="U84" s="20">
        <v>12</v>
      </c>
      <c r="V84" s="20">
        <v>31</v>
      </c>
      <c r="W84" s="20">
        <v>19</v>
      </c>
    </row>
    <row r="85" spans="2:23" ht="14.5" x14ac:dyDescent="0.35">
      <c r="B85" s="13" t="s">
        <v>26</v>
      </c>
      <c r="C85" s="14">
        <v>-6</v>
      </c>
      <c r="D85" s="14">
        <v>20</v>
      </c>
      <c r="E85" s="14">
        <v>26</v>
      </c>
      <c r="F85" s="14">
        <v>-12</v>
      </c>
      <c r="G85" s="14">
        <v>16</v>
      </c>
      <c r="H85" s="14">
        <v>28</v>
      </c>
      <c r="I85" s="14">
        <v>0</v>
      </c>
      <c r="J85" s="14">
        <v>38</v>
      </c>
      <c r="K85" s="14">
        <v>38</v>
      </c>
      <c r="L85" s="14">
        <v>15</v>
      </c>
      <c r="M85" s="14">
        <v>51</v>
      </c>
      <c r="N85" s="14">
        <v>36</v>
      </c>
      <c r="O85" s="14">
        <v>7</v>
      </c>
      <c r="P85" s="14">
        <v>48</v>
      </c>
      <c r="Q85" s="14">
        <v>41</v>
      </c>
      <c r="R85" s="14">
        <v>-17</v>
      </c>
      <c r="S85" s="14">
        <v>29</v>
      </c>
      <c r="T85" s="14">
        <v>46</v>
      </c>
      <c r="U85" s="20">
        <v>13</v>
      </c>
      <c r="V85" s="20">
        <v>34</v>
      </c>
      <c r="W85" s="20">
        <v>21</v>
      </c>
    </row>
    <row r="86" spans="2:23" ht="14.5" x14ac:dyDescent="0.35">
      <c r="B86" s="2" t="s">
        <v>27</v>
      </c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2:23" ht="14.5" x14ac:dyDescent="0.35">
      <c r="B87" s="1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2:23" ht="14.5" x14ac:dyDescent="0.35">
      <c r="B88" s="36" t="s">
        <v>30</v>
      </c>
      <c r="C88" s="36"/>
      <c r="D88" s="16" t="s">
        <v>5</v>
      </c>
      <c r="E88" s="15"/>
      <c r="F88" s="15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2:23" ht="14.5" x14ac:dyDescent="0.35">
      <c r="B89" s="15"/>
      <c r="C89" s="15"/>
      <c r="D89" s="16" t="s">
        <v>6</v>
      </c>
      <c r="E89" s="16" t="s">
        <v>7</v>
      </c>
      <c r="F89" s="16" t="s">
        <v>8</v>
      </c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2:23" ht="14.5" x14ac:dyDescent="0.35">
      <c r="B90" s="16" t="s">
        <v>5</v>
      </c>
      <c r="C90" s="16" t="s">
        <v>10</v>
      </c>
      <c r="D90" s="17">
        <v>-1404</v>
      </c>
      <c r="E90" s="17">
        <v>54976</v>
      </c>
      <c r="F90" s="17">
        <v>56380</v>
      </c>
    </row>
    <row r="91" spans="2:23" ht="14.5" x14ac:dyDescent="0.35">
      <c r="B91" s="15"/>
      <c r="C91" s="16" t="s">
        <v>11</v>
      </c>
      <c r="D91" s="17">
        <v>-319</v>
      </c>
      <c r="E91" s="17">
        <v>54850</v>
      </c>
      <c r="F91" s="17">
        <v>55169</v>
      </c>
    </row>
    <row r="92" spans="2:23" ht="14.5" x14ac:dyDescent="0.35">
      <c r="B92" s="15"/>
      <c r="C92" s="16" t="s">
        <v>12</v>
      </c>
      <c r="D92" s="17">
        <v>1598</v>
      </c>
      <c r="E92" s="17">
        <v>57732</v>
      </c>
      <c r="F92" s="17">
        <v>56134</v>
      </c>
    </row>
    <row r="93" spans="2:23" ht="14.5" x14ac:dyDescent="0.35">
      <c r="B93" s="15"/>
      <c r="C93" s="16" t="s">
        <v>13</v>
      </c>
      <c r="D93" s="17">
        <v>1113</v>
      </c>
      <c r="E93" s="17">
        <v>59881</v>
      </c>
      <c r="F93" s="17">
        <v>58768</v>
      </c>
    </row>
    <row r="94" spans="2:23" ht="14.5" x14ac:dyDescent="0.35">
      <c r="B94" s="15"/>
      <c r="C94" s="16" t="s">
        <v>14</v>
      </c>
      <c r="D94" s="17">
        <v>1451</v>
      </c>
      <c r="E94" s="17">
        <v>61529</v>
      </c>
      <c r="F94" s="17">
        <v>60078</v>
      </c>
    </row>
    <row r="95" spans="2:23" ht="14.5" x14ac:dyDescent="0.35">
      <c r="B95" s="15"/>
      <c r="C95" s="16" t="s">
        <v>15</v>
      </c>
      <c r="D95" s="17">
        <v>4069</v>
      </c>
      <c r="E95" s="17">
        <v>66224</v>
      </c>
      <c r="F95" s="17">
        <v>62155</v>
      </c>
    </row>
    <row r="96" spans="2:23" ht="14.5" x14ac:dyDescent="0.35">
      <c r="C96" s="19" t="s">
        <v>36</v>
      </c>
      <c r="D96" s="20">
        <v>8240</v>
      </c>
      <c r="E96" s="20">
        <v>68573</v>
      </c>
      <c r="F96" s="20">
        <v>60333</v>
      </c>
    </row>
    <row r="97" spans="2:2" x14ac:dyDescent="0.3">
      <c r="B97" t="s">
        <v>28</v>
      </c>
    </row>
  </sheetData>
  <mergeCells count="1">
    <mergeCell ref="B88:C88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Y98"/>
  <sheetViews>
    <sheetView zoomScale="106" zoomScaleNormal="106" workbookViewId="0">
      <selection activeCell="B4" sqref="B4"/>
    </sheetView>
  </sheetViews>
  <sheetFormatPr defaultRowHeight="14" x14ac:dyDescent="0.3"/>
  <cols>
    <col min="1" max="1" width="3.58203125" customWidth="1"/>
    <col min="2" max="2" width="21.1640625" bestFit="1" customWidth="1"/>
    <col min="3" max="3" width="3.5" bestFit="1" customWidth="1"/>
    <col min="4" max="4" width="4.5" bestFit="1" customWidth="1"/>
    <col min="5" max="5" width="7.1640625" bestFit="1" customWidth="1"/>
    <col min="6" max="6" width="8.5" bestFit="1" customWidth="1"/>
    <col min="7" max="7" width="22.08203125" bestFit="1" customWidth="1"/>
    <col min="8" max="8" width="3.9140625" style="29" customWidth="1"/>
    <col min="9" max="9" width="15.75" style="29" bestFit="1" customWidth="1"/>
    <col min="10" max="10" width="3.5" style="29" bestFit="1" customWidth="1"/>
    <col min="11" max="11" width="4.5" style="29" bestFit="1" customWidth="1"/>
    <col min="12" max="12" width="7.1640625" style="29" bestFit="1" customWidth="1"/>
    <col min="13" max="13" width="8.5" style="29" bestFit="1" customWidth="1"/>
    <col min="14" max="14" width="22.08203125" style="29" bestFit="1" customWidth="1"/>
    <col min="15" max="15" width="3.9140625" style="29" customWidth="1"/>
    <col min="16" max="16" width="14.4140625" style="29" bestFit="1" customWidth="1"/>
    <col min="17" max="17" width="3.5" style="29" bestFit="1" customWidth="1"/>
    <col min="18" max="18" width="4.5" style="29" bestFit="1" customWidth="1"/>
    <col min="19" max="19" width="7.1640625" style="29" bestFit="1" customWidth="1"/>
    <col min="20" max="20" width="8.5" style="29" bestFit="1" customWidth="1"/>
    <col min="21" max="21" width="22.08203125" style="29" bestFit="1" customWidth="1"/>
    <col min="23" max="23" width="14.75" customWidth="1"/>
  </cols>
  <sheetData>
    <row r="1" spans="1:39" s="5" customFormat="1" ht="18" x14ac:dyDescent="0.4">
      <c r="A1" s="4" t="s">
        <v>0</v>
      </c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39" ht="18" x14ac:dyDescent="0.4">
      <c r="A2" s="3" t="s">
        <v>1</v>
      </c>
    </row>
    <row r="3" spans="1:39" ht="14.5" x14ac:dyDescent="0.35">
      <c r="A3" s="1" t="s">
        <v>2</v>
      </c>
      <c r="B3" s="2" t="s">
        <v>4</v>
      </c>
    </row>
    <row r="4" spans="1:39" ht="14.5" x14ac:dyDescent="0.35">
      <c r="A4" s="1" t="s">
        <v>3</v>
      </c>
      <c r="B4" s="34">
        <v>43281</v>
      </c>
    </row>
    <row r="6" spans="1:39" ht="14.5" x14ac:dyDescent="0.35">
      <c r="E6" s="21" t="s">
        <v>7</v>
      </c>
      <c r="F6" s="21" t="s">
        <v>8</v>
      </c>
      <c r="G6" s="21" t="s">
        <v>6</v>
      </c>
      <c r="H6"/>
      <c r="I6"/>
      <c r="J6"/>
      <c r="K6"/>
      <c r="L6" s="21" t="s">
        <v>7</v>
      </c>
      <c r="M6" s="21" t="s">
        <v>8</v>
      </c>
      <c r="N6" s="21" t="s">
        <v>6</v>
      </c>
      <c r="O6"/>
      <c r="P6"/>
      <c r="Q6"/>
      <c r="R6"/>
      <c r="S6" s="21" t="s">
        <v>7</v>
      </c>
      <c r="T6" s="21" t="s">
        <v>8</v>
      </c>
      <c r="U6" s="21" t="s">
        <v>6</v>
      </c>
      <c r="W6" s="22" t="s">
        <v>37</v>
      </c>
      <c r="X6" s="20"/>
      <c r="Y6" s="20"/>
      <c r="Z6" s="20"/>
      <c r="AA6" s="20"/>
      <c r="AB6" s="20"/>
      <c r="AC6" s="20"/>
      <c r="AD6" s="20"/>
      <c r="AE6" s="20"/>
      <c r="AF6" s="21" t="s">
        <v>38</v>
      </c>
    </row>
    <row r="7" spans="1:39" ht="14.5" x14ac:dyDescent="0.35">
      <c r="B7" s="19" t="s">
        <v>16</v>
      </c>
      <c r="C7" s="19" t="s">
        <v>5</v>
      </c>
      <c r="D7" s="28" t="s">
        <v>10</v>
      </c>
      <c r="E7" s="20">
        <v>163</v>
      </c>
      <c r="F7" s="20">
        <v>170</v>
      </c>
      <c r="G7" s="11">
        <f>SUM(E7-F7)</f>
        <v>-7</v>
      </c>
      <c r="H7"/>
      <c r="I7" s="19" t="s">
        <v>9</v>
      </c>
      <c r="J7" s="19" t="s">
        <v>5</v>
      </c>
      <c r="K7" s="19" t="s">
        <v>10</v>
      </c>
      <c r="L7" s="20">
        <v>317</v>
      </c>
      <c r="M7" s="20">
        <v>340</v>
      </c>
      <c r="N7" s="20">
        <f>SUM(L7-M7)</f>
        <v>-23</v>
      </c>
      <c r="O7"/>
      <c r="P7" s="19" t="s">
        <v>22</v>
      </c>
      <c r="Q7" s="19" t="s">
        <v>5</v>
      </c>
      <c r="R7" s="19" t="s">
        <v>10</v>
      </c>
      <c r="S7" s="20">
        <v>2</v>
      </c>
      <c r="T7" s="20">
        <v>7</v>
      </c>
      <c r="U7" s="11">
        <f>SUM(S7-T7)</f>
        <v>-5</v>
      </c>
      <c r="X7" s="20">
        <v>2011</v>
      </c>
      <c r="Y7" s="20">
        <v>2012</v>
      </c>
      <c r="Z7" s="20">
        <v>2013</v>
      </c>
      <c r="AA7" s="20">
        <v>2014</v>
      </c>
      <c r="AB7" s="20">
        <v>2015</v>
      </c>
      <c r="AC7" s="20">
        <v>2016</v>
      </c>
      <c r="AD7" s="20">
        <v>2017</v>
      </c>
      <c r="AE7" s="20"/>
      <c r="AG7" s="20">
        <v>2011</v>
      </c>
      <c r="AH7" s="20">
        <v>2012</v>
      </c>
      <c r="AI7" s="20">
        <v>2013</v>
      </c>
      <c r="AJ7" s="20">
        <v>2014</v>
      </c>
      <c r="AK7" s="20">
        <v>2015</v>
      </c>
      <c r="AL7" s="20">
        <v>2016</v>
      </c>
      <c r="AM7" s="20">
        <v>2017</v>
      </c>
    </row>
    <row r="8" spans="1:39" ht="14.5" x14ac:dyDescent="0.35">
      <c r="B8" s="18"/>
      <c r="C8" s="18"/>
      <c r="D8" s="28" t="s">
        <v>11</v>
      </c>
      <c r="E8" s="20">
        <v>152</v>
      </c>
      <c r="F8" s="20">
        <v>175</v>
      </c>
      <c r="G8" s="11">
        <f>SUM(E8-F8)</f>
        <v>-23</v>
      </c>
      <c r="H8"/>
      <c r="I8" s="18"/>
      <c r="J8" s="18"/>
      <c r="K8" s="19" t="s">
        <v>11</v>
      </c>
      <c r="L8" s="20">
        <v>389</v>
      </c>
      <c r="M8" s="20">
        <v>409</v>
      </c>
      <c r="N8" s="20">
        <f>SUM(L8-M8)</f>
        <v>-20</v>
      </c>
      <c r="O8"/>
      <c r="P8" s="18"/>
      <c r="Q8" s="18"/>
      <c r="R8" s="19" t="s">
        <v>11</v>
      </c>
      <c r="S8" s="20">
        <v>13</v>
      </c>
      <c r="T8" s="20">
        <v>17</v>
      </c>
      <c r="U8" s="11">
        <f>SUM(S8-T8)</f>
        <v>-4</v>
      </c>
      <c r="W8" s="37" t="s">
        <v>31</v>
      </c>
      <c r="X8" s="40">
        <f>SUM(X9:X12)</f>
        <v>26</v>
      </c>
      <c r="Y8" s="40">
        <f t="shared" ref="Y8:AD8" si="0">SUM(Y9:Y12)</f>
        <v>-53</v>
      </c>
      <c r="Z8" s="40">
        <f t="shared" si="0"/>
        <v>-13</v>
      </c>
      <c r="AA8" s="40">
        <f t="shared" si="0"/>
        <v>1</v>
      </c>
      <c r="AB8" s="40">
        <f t="shared" si="0"/>
        <v>-78</v>
      </c>
      <c r="AC8" s="40">
        <f t="shared" si="0"/>
        <v>101</v>
      </c>
      <c r="AD8" s="40">
        <f t="shared" si="0"/>
        <v>259</v>
      </c>
      <c r="AE8" s="20"/>
      <c r="AF8" s="20" t="s">
        <v>30</v>
      </c>
      <c r="AG8" s="20">
        <v>-1404</v>
      </c>
      <c r="AH8" s="20">
        <v>-319</v>
      </c>
      <c r="AI8" s="20">
        <v>1598</v>
      </c>
      <c r="AJ8" s="20">
        <v>1113</v>
      </c>
      <c r="AK8" s="20">
        <v>1451</v>
      </c>
      <c r="AL8" s="20">
        <v>4069</v>
      </c>
      <c r="AM8" s="20">
        <v>8240</v>
      </c>
    </row>
    <row r="9" spans="1:39" ht="14.5" x14ac:dyDescent="0.35">
      <c r="B9" s="18"/>
      <c r="C9" s="18"/>
      <c r="D9" s="28" t="s">
        <v>12</v>
      </c>
      <c r="E9" s="20">
        <v>153</v>
      </c>
      <c r="F9" s="20">
        <v>144</v>
      </c>
      <c r="G9" s="11">
        <f>SUM(E9-F9)</f>
        <v>9</v>
      </c>
      <c r="H9"/>
      <c r="I9" s="18"/>
      <c r="J9" s="18"/>
      <c r="K9" s="19" t="s">
        <v>12</v>
      </c>
      <c r="L9" s="20">
        <v>379</v>
      </c>
      <c r="M9" s="20">
        <v>419</v>
      </c>
      <c r="N9" s="20">
        <f>SUM(L9-M9)</f>
        <v>-40</v>
      </c>
      <c r="O9"/>
      <c r="P9" s="18"/>
      <c r="Q9" s="18"/>
      <c r="R9" s="19" t="s">
        <v>12</v>
      </c>
      <c r="S9" s="20">
        <v>7</v>
      </c>
      <c r="T9" s="20">
        <v>15</v>
      </c>
      <c r="U9" s="11">
        <f>SUM(S9-T9)</f>
        <v>-8</v>
      </c>
      <c r="W9" s="20" t="s">
        <v>16</v>
      </c>
      <c r="X9" s="20">
        <v>-7</v>
      </c>
      <c r="Y9" s="20">
        <v>-23</v>
      </c>
      <c r="Z9" s="20">
        <v>9</v>
      </c>
      <c r="AA9" s="20">
        <v>-4</v>
      </c>
      <c r="AB9" s="20">
        <v>-3</v>
      </c>
      <c r="AC9" s="20">
        <v>-16</v>
      </c>
      <c r="AD9" s="20">
        <v>-1</v>
      </c>
      <c r="AE9" s="20"/>
      <c r="AF9" t="s">
        <v>31</v>
      </c>
      <c r="AG9">
        <v>26</v>
      </c>
      <c r="AH9">
        <v>-53</v>
      </c>
      <c r="AI9">
        <v>-13</v>
      </c>
      <c r="AJ9">
        <v>1</v>
      </c>
      <c r="AK9">
        <v>-78</v>
      </c>
      <c r="AL9">
        <v>101</v>
      </c>
      <c r="AM9">
        <v>259</v>
      </c>
    </row>
    <row r="10" spans="1:39" ht="14.5" x14ac:dyDescent="0.35">
      <c r="B10" s="18"/>
      <c r="C10" s="18"/>
      <c r="D10" s="28" t="s">
        <v>13</v>
      </c>
      <c r="E10" s="20">
        <v>177</v>
      </c>
      <c r="F10" s="20">
        <v>181</v>
      </c>
      <c r="G10" s="11">
        <f>SUM(E10-F10)</f>
        <v>-4</v>
      </c>
      <c r="H10"/>
      <c r="I10" s="18"/>
      <c r="J10" s="18"/>
      <c r="K10" s="19" t="s">
        <v>13</v>
      </c>
      <c r="L10" s="20">
        <v>474</v>
      </c>
      <c r="M10" s="20">
        <v>496</v>
      </c>
      <c r="N10" s="20">
        <f>SUM(L10-M10)</f>
        <v>-22</v>
      </c>
      <c r="O10"/>
      <c r="P10" s="18"/>
      <c r="Q10" s="18"/>
      <c r="R10" s="19" t="s">
        <v>13</v>
      </c>
      <c r="S10" s="20">
        <v>19</v>
      </c>
      <c r="T10" s="20">
        <v>12</v>
      </c>
      <c r="U10" s="11">
        <f>SUM(S10-T10)</f>
        <v>7</v>
      </c>
      <c r="W10" s="20" t="s">
        <v>17</v>
      </c>
      <c r="X10" s="20">
        <v>-12</v>
      </c>
      <c r="Y10" s="20">
        <v>19</v>
      </c>
      <c r="Z10" s="20">
        <v>-33</v>
      </c>
      <c r="AA10" s="20">
        <v>24</v>
      </c>
      <c r="AB10" s="20">
        <v>17</v>
      </c>
      <c r="AC10" s="20">
        <v>11</v>
      </c>
      <c r="AD10" s="20">
        <v>27</v>
      </c>
      <c r="AE10" s="20"/>
      <c r="AF10" t="s">
        <v>33</v>
      </c>
      <c r="AG10">
        <v>-19</v>
      </c>
      <c r="AH10">
        <v>-6</v>
      </c>
      <c r="AI10">
        <v>-39</v>
      </c>
      <c r="AJ10">
        <v>-29</v>
      </c>
      <c r="AK10">
        <v>8</v>
      </c>
      <c r="AL10">
        <v>168</v>
      </c>
      <c r="AM10">
        <v>361</v>
      </c>
    </row>
    <row r="11" spans="1:39" ht="14.5" x14ac:dyDescent="0.35">
      <c r="B11" s="18"/>
      <c r="C11" s="18"/>
      <c r="D11" s="28" t="s">
        <v>14</v>
      </c>
      <c r="E11" s="20">
        <v>171</v>
      </c>
      <c r="F11" s="20">
        <v>174</v>
      </c>
      <c r="G11" s="11">
        <f>SUM(E11-F11)</f>
        <v>-3</v>
      </c>
      <c r="H11"/>
      <c r="I11" s="18"/>
      <c r="J11" s="18"/>
      <c r="K11" s="19" t="s">
        <v>14</v>
      </c>
      <c r="L11" s="20">
        <v>422</v>
      </c>
      <c r="M11" s="20">
        <v>401</v>
      </c>
      <c r="N11" s="20">
        <f>SUM(L11-M11)</f>
        <v>21</v>
      </c>
      <c r="O11"/>
      <c r="P11" s="18"/>
      <c r="Q11" s="18"/>
      <c r="R11" s="19" t="s">
        <v>14</v>
      </c>
      <c r="S11" s="20">
        <v>5</v>
      </c>
      <c r="T11" s="20">
        <v>5</v>
      </c>
      <c r="U11" s="11">
        <f>SUM(S11-T11)</f>
        <v>0</v>
      </c>
      <c r="W11" s="20" t="s">
        <v>18</v>
      </c>
      <c r="X11" s="20">
        <v>15</v>
      </c>
      <c r="Y11" s="20">
        <v>8</v>
      </c>
      <c r="Z11" s="20">
        <v>-8</v>
      </c>
      <c r="AA11" s="20">
        <v>5</v>
      </c>
      <c r="AB11" s="20">
        <v>-6</v>
      </c>
      <c r="AC11" s="20">
        <v>-7</v>
      </c>
      <c r="AD11" s="20">
        <v>16</v>
      </c>
      <c r="AE11" s="20"/>
      <c r="AF11" t="s">
        <v>35</v>
      </c>
      <c r="AG11">
        <v>-6</v>
      </c>
      <c r="AH11">
        <v>-13</v>
      </c>
      <c r="AI11">
        <v>-4</v>
      </c>
      <c r="AJ11">
        <v>-8</v>
      </c>
      <c r="AK11">
        <v>2</v>
      </c>
      <c r="AL11">
        <v>-58</v>
      </c>
      <c r="AM11">
        <v>15</v>
      </c>
    </row>
    <row r="12" spans="1:39" ht="14.5" x14ac:dyDescent="0.35">
      <c r="B12" s="18"/>
      <c r="C12" s="18"/>
      <c r="D12" s="28" t="s">
        <v>15</v>
      </c>
      <c r="E12" s="20">
        <v>128</v>
      </c>
      <c r="F12" s="20">
        <v>144</v>
      </c>
      <c r="G12" s="11">
        <f>SUM(E12-F12)</f>
        <v>-16</v>
      </c>
      <c r="H12"/>
      <c r="I12" s="18"/>
      <c r="J12" s="18"/>
      <c r="K12" s="19" t="s">
        <v>15</v>
      </c>
      <c r="L12" s="20">
        <v>675</v>
      </c>
      <c r="M12" s="20">
        <v>540</v>
      </c>
      <c r="N12" s="20">
        <f>SUM(L12-M12)</f>
        <v>135</v>
      </c>
      <c r="O12"/>
      <c r="P12" s="18"/>
      <c r="Q12" s="18"/>
      <c r="R12" s="19" t="s">
        <v>15</v>
      </c>
      <c r="S12" s="20">
        <v>3</v>
      </c>
      <c r="T12" s="20">
        <v>7</v>
      </c>
      <c r="U12" s="11">
        <f>SUM(S12-T12)</f>
        <v>-4</v>
      </c>
      <c r="W12" s="20" t="s">
        <v>32</v>
      </c>
      <c r="X12" s="20">
        <v>30</v>
      </c>
      <c r="Y12" s="20">
        <v>-57</v>
      </c>
      <c r="Z12" s="20">
        <v>19</v>
      </c>
      <c r="AA12" s="20">
        <v>-24</v>
      </c>
      <c r="AB12" s="20">
        <v>-86</v>
      </c>
      <c r="AC12" s="20">
        <v>113</v>
      </c>
      <c r="AD12" s="20">
        <v>217</v>
      </c>
      <c r="AE12" s="20"/>
    </row>
    <row r="13" spans="1:39" ht="14.5" x14ac:dyDescent="0.35">
      <c r="B13" s="18"/>
      <c r="C13" s="18"/>
      <c r="D13" s="28" t="s">
        <v>36</v>
      </c>
      <c r="E13" s="20">
        <v>142</v>
      </c>
      <c r="F13" s="20">
        <v>143</v>
      </c>
      <c r="G13" s="11">
        <v>-1</v>
      </c>
      <c r="H13"/>
      <c r="I13" s="18"/>
      <c r="J13" s="18"/>
      <c r="K13" s="19" t="s">
        <v>36</v>
      </c>
      <c r="L13" s="20">
        <v>952</v>
      </c>
      <c r="M13" s="20">
        <v>682</v>
      </c>
      <c r="N13" s="20">
        <f>SUM(L13-M13)</f>
        <v>270</v>
      </c>
      <c r="O13"/>
      <c r="P13" s="18"/>
      <c r="Q13" s="18"/>
      <c r="R13" s="19" t="s">
        <v>36</v>
      </c>
      <c r="S13" s="20">
        <v>5</v>
      </c>
      <c r="T13" s="20">
        <v>8</v>
      </c>
      <c r="U13" s="11">
        <f>SUM(S13-T13)</f>
        <v>-3</v>
      </c>
      <c r="AD13" s="20"/>
      <c r="AE13" s="20"/>
    </row>
    <row r="14" spans="1:39" ht="14.5" x14ac:dyDescent="0.35">
      <c r="B14" s="19" t="s">
        <v>17</v>
      </c>
      <c r="C14" s="19" t="s">
        <v>5</v>
      </c>
      <c r="D14" s="28" t="s">
        <v>10</v>
      </c>
      <c r="E14" s="20">
        <v>66</v>
      </c>
      <c r="F14" s="20">
        <v>78</v>
      </c>
      <c r="G14" s="11">
        <f>SUM(E14-F14)</f>
        <v>-12</v>
      </c>
      <c r="H14"/>
      <c r="I14" s="19" t="s">
        <v>19</v>
      </c>
      <c r="J14" s="19" t="s">
        <v>5</v>
      </c>
      <c r="K14" s="19" t="s">
        <v>10</v>
      </c>
      <c r="L14" s="20">
        <v>49</v>
      </c>
      <c r="M14" s="20">
        <v>50</v>
      </c>
      <c r="N14" s="20">
        <f>SUM(L14-M14)</f>
        <v>-1</v>
      </c>
      <c r="O14"/>
      <c r="P14" s="19" t="s">
        <v>23</v>
      </c>
      <c r="Q14" s="19" t="s">
        <v>5</v>
      </c>
      <c r="R14" s="19" t="s">
        <v>10</v>
      </c>
      <c r="S14" s="20">
        <v>83</v>
      </c>
      <c r="T14" s="20">
        <v>80</v>
      </c>
      <c r="U14" s="11">
        <f>SUM(S14-T14)</f>
        <v>3</v>
      </c>
      <c r="W14" s="22" t="s">
        <v>34</v>
      </c>
      <c r="AD14" s="20"/>
      <c r="AE14" s="20"/>
      <c r="AF14" s="21" t="s">
        <v>39</v>
      </c>
    </row>
    <row r="15" spans="1:39" ht="14.5" x14ac:dyDescent="0.35">
      <c r="B15" s="18"/>
      <c r="C15" s="18"/>
      <c r="D15" s="28" t="s">
        <v>11</v>
      </c>
      <c r="E15" s="20">
        <v>85</v>
      </c>
      <c r="F15" s="20">
        <v>66</v>
      </c>
      <c r="G15" s="11">
        <f>SUM(E15-F15)</f>
        <v>19</v>
      </c>
      <c r="H15"/>
      <c r="I15" s="18"/>
      <c r="J15" s="18"/>
      <c r="K15" s="19" t="s">
        <v>11</v>
      </c>
      <c r="L15" s="20">
        <v>40</v>
      </c>
      <c r="M15" s="20">
        <v>44</v>
      </c>
      <c r="N15" s="20">
        <f>SUM(L15-M15)</f>
        <v>-4</v>
      </c>
      <c r="O15"/>
      <c r="P15" s="18"/>
      <c r="Q15" s="18"/>
      <c r="R15" s="19" t="s">
        <v>11</v>
      </c>
      <c r="S15" s="20">
        <v>92</v>
      </c>
      <c r="T15" s="20">
        <v>87</v>
      </c>
      <c r="U15" s="11">
        <f>SUM(S15-T15)</f>
        <v>5</v>
      </c>
      <c r="W15" s="22" t="s">
        <v>41</v>
      </c>
      <c r="X15" s="20">
        <f t="shared" ref="X15:AD15" si="1">SUM(X16-(X17)-(X18))</f>
        <v>-19</v>
      </c>
      <c r="Y15" s="20">
        <f t="shared" si="1"/>
        <v>-6</v>
      </c>
      <c r="Z15" s="20">
        <f t="shared" si="1"/>
        <v>-39</v>
      </c>
      <c r="AA15" s="20">
        <f t="shared" si="1"/>
        <v>-29</v>
      </c>
      <c r="AB15" s="20">
        <f t="shared" si="1"/>
        <v>8</v>
      </c>
      <c r="AC15" s="20">
        <f t="shared" si="1"/>
        <v>168</v>
      </c>
      <c r="AD15" s="20">
        <f t="shared" si="1"/>
        <v>245</v>
      </c>
      <c r="AE15" s="20"/>
      <c r="AG15" s="20">
        <v>2011</v>
      </c>
      <c r="AH15" s="20">
        <v>2012</v>
      </c>
      <c r="AI15" s="20">
        <v>2013</v>
      </c>
      <c r="AJ15" s="20">
        <v>2014</v>
      </c>
      <c r="AK15" s="20">
        <v>2015</v>
      </c>
      <c r="AL15" s="20">
        <v>2016</v>
      </c>
      <c r="AM15" s="20">
        <v>2017</v>
      </c>
    </row>
    <row r="16" spans="1:39" ht="14.5" x14ac:dyDescent="0.35">
      <c r="B16" s="18"/>
      <c r="C16" s="18"/>
      <c r="D16" s="28" t="s">
        <v>12</v>
      </c>
      <c r="E16" s="20">
        <v>65</v>
      </c>
      <c r="F16" s="20">
        <v>98</v>
      </c>
      <c r="G16" s="11">
        <f>SUM(E16-F16)</f>
        <v>-33</v>
      </c>
      <c r="H16"/>
      <c r="I16" s="18"/>
      <c r="J16" s="18"/>
      <c r="K16" s="19" t="s">
        <v>12</v>
      </c>
      <c r="L16" s="20">
        <v>40</v>
      </c>
      <c r="M16" s="20">
        <v>50</v>
      </c>
      <c r="N16" s="20">
        <f>SUM(L16-M16)</f>
        <v>-10</v>
      </c>
      <c r="O16"/>
      <c r="P16" s="18"/>
      <c r="Q16" s="18"/>
      <c r="R16" s="19" t="s">
        <v>12</v>
      </c>
      <c r="S16" s="20">
        <v>119</v>
      </c>
      <c r="T16" s="20">
        <v>114</v>
      </c>
      <c r="U16" s="11">
        <f>SUM(S16-T16)</f>
        <v>5</v>
      </c>
      <c r="W16" s="20" t="s">
        <v>9</v>
      </c>
      <c r="X16" s="20">
        <v>-23</v>
      </c>
      <c r="Y16" s="20">
        <v>-20</v>
      </c>
      <c r="Z16" s="20">
        <v>-40</v>
      </c>
      <c r="AA16" s="20">
        <v>-22</v>
      </c>
      <c r="AB16" s="20">
        <v>21</v>
      </c>
      <c r="AC16" s="20">
        <v>135</v>
      </c>
      <c r="AD16" s="20">
        <v>270</v>
      </c>
      <c r="AE16" s="20"/>
      <c r="AF16" s="20" t="s">
        <v>30</v>
      </c>
      <c r="AG16" s="25">
        <f>AC38</f>
        <v>-4.4088277040181881E-3</v>
      </c>
      <c r="AH16" s="25">
        <f>AC39</f>
        <v>-9.9820073535163882E-4</v>
      </c>
      <c r="AI16" s="25">
        <f>AC40</f>
        <v>4.9649378450678404E-3</v>
      </c>
      <c r="AJ16" s="25">
        <f>AC41</f>
        <v>3.4175594388201592E-3</v>
      </c>
      <c r="AK16" s="25">
        <f>AC42</f>
        <v>4.408994226678821E-3</v>
      </c>
      <c r="AL16" s="25">
        <f>AC43</f>
        <v>1.2236526739021258E-2</v>
      </c>
      <c r="AM16" s="27">
        <f>AC44</f>
        <v>2.4353552101528304E-2</v>
      </c>
    </row>
    <row r="17" spans="2:39" ht="14.5" x14ac:dyDescent="0.35">
      <c r="B17" s="18"/>
      <c r="C17" s="18"/>
      <c r="D17" s="28" t="s">
        <v>13</v>
      </c>
      <c r="E17" s="20">
        <v>84</v>
      </c>
      <c r="F17" s="20">
        <v>60</v>
      </c>
      <c r="G17" s="11">
        <f>SUM(E17-F17)</f>
        <v>24</v>
      </c>
      <c r="H17"/>
      <c r="I17" s="18"/>
      <c r="J17" s="18"/>
      <c r="K17" s="19" t="s">
        <v>13</v>
      </c>
      <c r="L17" s="20">
        <v>77</v>
      </c>
      <c r="M17" s="20">
        <v>54</v>
      </c>
      <c r="N17" s="20">
        <f>SUM(L17-M17)</f>
        <v>23</v>
      </c>
      <c r="O17"/>
      <c r="P17" s="18"/>
      <c r="Q17" s="18"/>
      <c r="R17" s="19" t="s">
        <v>13</v>
      </c>
      <c r="S17" s="20">
        <v>83</v>
      </c>
      <c r="T17" s="20">
        <v>105</v>
      </c>
      <c r="U17" s="11">
        <f>SUM(S17-T17)</f>
        <v>-22</v>
      </c>
      <c r="W17" s="20" t="s">
        <v>25</v>
      </c>
      <c r="X17" s="20">
        <v>2</v>
      </c>
      <c r="Y17" s="20">
        <v>-2</v>
      </c>
      <c r="Z17" s="20">
        <v>-1</v>
      </c>
      <c r="AA17" s="20">
        <v>-8</v>
      </c>
      <c r="AB17" s="20">
        <v>6</v>
      </c>
      <c r="AC17" s="20">
        <v>-16</v>
      </c>
      <c r="AD17" s="20">
        <v>12</v>
      </c>
      <c r="AE17" s="20"/>
      <c r="AF17" t="s">
        <v>31</v>
      </c>
      <c r="AG17" s="27">
        <f>AC49</f>
        <v>-1.2468180165203388E-2</v>
      </c>
      <c r="AH17" s="27">
        <f>AC50</f>
        <v>-1.8407754975765699E-2</v>
      </c>
      <c r="AI17" s="27">
        <f>AC51</f>
        <v>-6.6687185800759204E-4</v>
      </c>
      <c r="AJ17" s="27">
        <f>AC52</f>
        <v>5.0983991026817579E-5</v>
      </c>
      <c r="AK17" s="27">
        <f>AC53</f>
        <v>-3.9509674804984298E-3</v>
      </c>
      <c r="AL17" s="27">
        <f>AC54</f>
        <v>5.0774180575105573E-3</v>
      </c>
      <c r="AM17" s="27">
        <f>AC55</f>
        <v>1.2902261631961742E-2</v>
      </c>
    </row>
    <row r="18" spans="2:39" ht="14.5" x14ac:dyDescent="0.35">
      <c r="B18" s="18"/>
      <c r="C18" s="18"/>
      <c r="D18" s="28" t="s">
        <v>14</v>
      </c>
      <c r="E18" s="20">
        <v>78</v>
      </c>
      <c r="F18" s="20">
        <v>61</v>
      </c>
      <c r="G18" s="11">
        <f>SUM(E18-F18)</f>
        <v>17</v>
      </c>
      <c r="H18"/>
      <c r="I18" s="18"/>
      <c r="J18" s="18"/>
      <c r="K18" s="19" t="s">
        <v>14</v>
      </c>
      <c r="L18" s="20">
        <v>62</v>
      </c>
      <c r="M18" s="20">
        <v>54</v>
      </c>
      <c r="N18" s="20">
        <f>SUM(L18-M18)</f>
        <v>8</v>
      </c>
      <c r="O18"/>
      <c r="P18" s="18"/>
      <c r="Q18" s="18"/>
      <c r="R18" s="19" t="s">
        <v>14</v>
      </c>
      <c r="S18" s="20">
        <v>77</v>
      </c>
      <c r="T18" s="20">
        <v>88</v>
      </c>
      <c r="U18" s="11">
        <f>SUM(S18-T18)</f>
        <v>-11</v>
      </c>
      <c r="W18" s="20" t="s">
        <v>26</v>
      </c>
      <c r="X18" s="20">
        <v>-6</v>
      </c>
      <c r="Y18" s="20">
        <v>-12</v>
      </c>
      <c r="Z18" s="20">
        <v>0</v>
      </c>
      <c r="AA18" s="20">
        <v>15</v>
      </c>
      <c r="AB18" s="20">
        <v>7</v>
      </c>
      <c r="AC18" s="20">
        <v>-17</v>
      </c>
      <c r="AD18" s="20">
        <v>13</v>
      </c>
      <c r="AE18" s="20"/>
      <c r="AF18" t="s">
        <v>33</v>
      </c>
      <c r="AG18" s="27">
        <f>AC59</f>
        <v>-1.2641204948897257E-2</v>
      </c>
      <c r="AH18" s="27">
        <f>AC60</f>
        <v>-8.1322851721333696E-3</v>
      </c>
      <c r="AI18" s="27">
        <f>AC61</f>
        <v>-1.2218300298669563E-2</v>
      </c>
      <c r="AJ18" s="27">
        <f>AC62</f>
        <v>7.1096527208094062E-3</v>
      </c>
      <c r="AK18" s="27">
        <f>AC63</f>
        <v>4.3608612701008451E-3</v>
      </c>
      <c r="AL18" s="27">
        <f>AC64</f>
        <v>5.1560379918588875E-2</v>
      </c>
      <c r="AM18" s="27">
        <f>AC65</f>
        <v>9.325755618703177E-2</v>
      </c>
    </row>
    <row r="19" spans="2:39" ht="14.5" x14ac:dyDescent="0.35">
      <c r="B19" s="18"/>
      <c r="C19" s="18"/>
      <c r="D19" s="28" t="s">
        <v>15</v>
      </c>
      <c r="E19" s="20">
        <v>80</v>
      </c>
      <c r="F19" s="20">
        <v>69</v>
      </c>
      <c r="G19" s="11">
        <f>SUM(E19-F19)</f>
        <v>11</v>
      </c>
      <c r="H19"/>
      <c r="I19" s="18"/>
      <c r="J19" s="18"/>
      <c r="K19" s="19" t="s">
        <v>15</v>
      </c>
      <c r="L19" s="20">
        <v>78</v>
      </c>
      <c r="M19" s="20">
        <v>61</v>
      </c>
      <c r="N19" s="20">
        <f>SUM(L19-M19)</f>
        <v>17</v>
      </c>
      <c r="O19"/>
      <c r="P19" s="18"/>
      <c r="Q19" s="18"/>
      <c r="R19" s="19" t="s">
        <v>15</v>
      </c>
      <c r="S19" s="20">
        <v>74</v>
      </c>
      <c r="T19" s="20">
        <v>95</v>
      </c>
      <c r="U19" s="11">
        <f>SUM(S19-T19)</f>
        <v>-21</v>
      </c>
      <c r="AD19" s="20"/>
      <c r="AE19" s="20"/>
      <c r="AF19" t="s">
        <v>35</v>
      </c>
      <c r="AG19" s="27">
        <f>AC69</f>
        <v>-8.8607594936708861E-2</v>
      </c>
      <c r="AH19" s="27">
        <f>AC70</f>
        <v>-9.2783505154639179E-2</v>
      </c>
      <c r="AI19" s="27">
        <f>AC71</f>
        <v>-0.11314186248912098</v>
      </c>
      <c r="AJ19" s="27">
        <f>AC72</f>
        <v>-0.11780336581045173</v>
      </c>
      <c r="AK19" s="27">
        <f>AC73</f>
        <v>-7.130124777183601E-2</v>
      </c>
      <c r="AL19" s="27">
        <f>AC74</f>
        <v>-0.11071744906997343</v>
      </c>
      <c r="AM19" s="27">
        <f>AC75</f>
        <v>1.4031805425631431E-2</v>
      </c>
    </row>
    <row r="20" spans="2:39" ht="14.5" x14ac:dyDescent="0.35">
      <c r="B20" s="18"/>
      <c r="C20" s="18"/>
      <c r="D20" s="28" t="s">
        <v>36</v>
      </c>
      <c r="E20" s="20">
        <v>90</v>
      </c>
      <c r="F20" s="20">
        <v>63</v>
      </c>
      <c r="G20" s="11">
        <f>SUM(E20-F20)</f>
        <v>27</v>
      </c>
      <c r="H20"/>
      <c r="I20" s="18"/>
      <c r="J20" s="18"/>
      <c r="K20" s="19" t="s">
        <v>36</v>
      </c>
      <c r="L20" s="20">
        <v>160</v>
      </c>
      <c r="M20" s="20">
        <v>89</v>
      </c>
      <c r="N20" s="20">
        <f>SUM(L20-M20)</f>
        <v>71</v>
      </c>
      <c r="O20"/>
      <c r="P20" s="18"/>
      <c r="Q20" s="18"/>
      <c r="R20" s="19" t="s">
        <v>36</v>
      </c>
      <c r="S20" s="20">
        <v>80</v>
      </c>
      <c r="T20" s="20">
        <v>87</v>
      </c>
      <c r="U20" s="11">
        <f>SUM(S20-T20)</f>
        <v>-7</v>
      </c>
      <c r="AD20" s="20"/>
      <c r="AE20" s="20"/>
    </row>
    <row r="21" spans="2:39" ht="14.5" x14ac:dyDescent="0.35">
      <c r="B21" s="19" t="s">
        <v>18</v>
      </c>
      <c r="C21" s="19" t="s">
        <v>5</v>
      </c>
      <c r="D21" s="28">
        <v>2011</v>
      </c>
      <c r="E21" s="20">
        <v>37</v>
      </c>
      <c r="F21" s="20">
        <v>22</v>
      </c>
      <c r="G21" s="11">
        <f t="shared" ref="G21:G28" si="2">SUM(E21-F21)</f>
        <v>15</v>
      </c>
      <c r="H21"/>
      <c r="I21" s="19" t="s">
        <v>20</v>
      </c>
      <c r="J21" s="19" t="s">
        <v>5</v>
      </c>
      <c r="K21" s="19" t="s">
        <v>10</v>
      </c>
      <c r="L21" s="20">
        <v>0</v>
      </c>
      <c r="M21" s="20">
        <v>1</v>
      </c>
      <c r="N21" s="20">
        <f>SUM(L21-M21)</f>
        <v>-1</v>
      </c>
      <c r="O21"/>
      <c r="P21" s="19" t="s">
        <v>25</v>
      </c>
      <c r="Q21"/>
      <c r="R21" s="19" t="s">
        <v>10</v>
      </c>
      <c r="S21" s="20">
        <v>12</v>
      </c>
      <c r="T21" s="20">
        <v>14</v>
      </c>
      <c r="U21" s="11">
        <f>SUM(S21-T21)</f>
        <v>-2</v>
      </c>
      <c r="W21" s="45" t="s">
        <v>33</v>
      </c>
      <c r="X21" s="40">
        <f>SUM(X22:X25)</f>
        <v>-51</v>
      </c>
      <c r="Y21" s="40">
        <f>SUM(Y22:Y25)</f>
        <v>-20</v>
      </c>
      <c r="Z21" s="40">
        <f>SUM(Z22:Z25)</f>
        <v>-45</v>
      </c>
      <c r="AA21" s="40">
        <f>SUM(AA22:AA25)</f>
        <v>3</v>
      </c>
      <c r="AB21" s="40">
        <f>SUM(AB22:AB25)</f>
        <v>16</v>
      </c>
      <c r="AC21" s="40">
        <f>SUM(AC22:AC25)</f>
        <v>191</v>
      </c>
      <c r="AD21" s="40">
        <f>SUM(AD22:AD25)</f>
        <v>361</v>
      </c>
      <c r="AE21" s="20"/>
    </row>
    <row r="22" spans="2:39" ht="14.5" x14ac:dyDescent="0.35">
      <c r="B22" s="18"/>
      <c r="C22" s="18"/>
      <c r="D22" s="28" t="s">
        <v>11</v>
      </c>
      <c r="E22" s="20">
        <v>67</v>
      </c>
      <c r="F22" s="20">
        <v>59</v>
      </c>
      <c r="G22" s="11">
        <f t="shared" si="2"/>
        <v>8</v>
      </c>
      <c r="H22"/>
      <c r="I22" s="18"/>
      <c r="J22" s="18"/>
      <c r="K22" s="19" t="s">
        <v>11</v>
      </c>
      <c r="L22" s="20">
        <v>6</v>
      </c>
      <c r="M22" s="20">
        <v>5</v>
      </c>
      <c r="N22" s="20">
        <f>SUM(L22-M22)</f>
        <v>1</v>
      </c>
      <c r="O22"/>
      <c r="P22"/>
      <c r="Q22"/>
      <c r="R22" s="19" t="s">
        <v>11</v>
      </c>
      <c r="S22" s="20">
        <v>28</v>
      </c>
      <c r="T22" s="20">
        <v>30</v>
      </c>
      <c r="U22" s="11">
        <f>SUM(S22-T22)</f>
        <v>-2</v>
      </c>
      <c r="W22" s="20" t="s">
        <v>9</v>
      </c>
      <c r="X22" s="20">
        <v>-19</v>
      </c>
      <c r="Y22" s="20">
        <v>-6</v>
      </c>
      <c r="Z22" s="20">
        <v>-39</v>
      </c>
      <c r="AA22" s="20">
        <v>-29</v>
      </c>
      <c r="AB22" s="20">
        <v>8</v>
      </c>
      <c r="AC22" s="20">
        <v>168</v>
      </c>
      <c r="AD22" s="20">
        <v>245</v>
      </c>
      <c r="AE22" s="20"/>
    </row>
    <row r="23" spans="2:39" ht="14.5" x14ac:dyDescent="0.35">
      <c r="B23" s="18"/>
      <c r="C23" s="18"/>
      <c r="D23" s="28" t="s">
        <v>12</v>
      </c>
      <c r="E23" s="20">
        <v>51</v>
      </c>
      <c r="F23" s="20">
        <v>59</v>
      </c>
      <c r="G23" s="11">
        <f t="shared" si="2"/>
        <v>-8</v>
      </c>
      <c r="H23"/>
      <c r="I23" s="18"/>
      <c r="J23" s="18"/>
      <c r="K23" s="19" t="s">
        <v>12</v>
      </c>
      <c r="L23" s="20">
        <v>4</v>
      </c>
      <c r="M23" s="20">
        <v>3</v>
      </c>
      <c r="N23" s="20">
        <f>SUM(L23-M23)</f>
        <v>1</v>
      </c>
      <c r="O23"/>
      <c r="P23"/>
      <c r="Q23"/>
      <c r="R23" s="19" t="s">
        <v>12</v>
      </c>
      <c r="S23" s="20">
        <v>16</v>
      </c>
      <c r="T23" s="20">
        <v>17</v>
      </c>
      <c r="U23" s="11">
        <f>SUM(S23-T23)</f>
        <v>-1</v>
      </c>
      <c r="W23" s="20" t="s">
        <v>20</v>
      </c>
      <c r="X23" s="20">
        <v>-1</v>
      </c>
      <c r="Y23" s="20">
        <v>1</v>
      </c>
      <c r="Z23" s="20">
        <v>1</v>
      </c>
      <c r="AA23" s="20">
        <v>4</v>
      </c>
      <c r="AB23" s="20">
        <v>3</v>
      </c>
      <c r="AC23" s="20">
        <v>0</v>
      </c>
      <c r="AD23" s="20">
        <v>-2</v>
      </c>
      <c r="AE23" s="20"/>
      <c r="AF23" s="11"/>
      <c r="AG23" s="11"/>
      <c r="AH23" s="11"/>
    </row>
    <row r="24" spans="2:39" ht="14.5" x14ac:dyDescent="0.35">
      <c r="B24" s="18"/>
      <c r="C24" s="18"/>
      <c r="D24" s="28" t="s">
        <v>13</v>
      </c>
      <c r="E24" s="20">
        <v>52</v>
      </c>
      <c r="F24" s="20">
        <v>47</v>
      </c>
      <c r="G24" s="11">
        <f t="shared" si="2"/>
        <v>5</v>
      </c>
      <c r="H24"/>
      <c r="I24" s="18"/>
      <c r="J24" s="18"/>
      <c r="K24" s="19" t="s">
        <v>13</v>
      </c>
      <c r="L24" s="20">
        <v>5</v>
      </c>
      <c r="M24" s="20">
        <v>1</v>
      </c>
      <c r="N24" s="20">
        <f>SUM(L24-M24)</f>
        <v>4</v>
      </c>
      <c r="O24"/>
      <c r="P24"/>
      <c r="Q24"/>
      <c r="R24" s="19" t="s">
        <v>13</v>
      </c>
      <c r="S24" s="20">
        <v>24</v>
      </c>
      <c r="T24" s="20">
        <v>32</v>
      </c>
      <c r="U24" s="11">
        <f>SUM(S24-T24)</f>
        <v>-8</v>
      </c>
      <c r="W24" s="20" t="s">
        <v>21</v>
      </c>
      <c r="X24" s="20">
        <v>-30</v>
      </c>
      <c r="Y24" s="20">
        <v>-11</v>
      </c>
      <c r="Z24" s="20">
        <v>3</v>
      </c>
      <c r="AA24" s="20">
        <v>5</v>
      </c>
      <c r="AB24" s="20">
        <v>-3</v>
      </c>
      <c r="AC24" s="20">
        <v>6</v>
      </c>
      <c r="AD24" s="20">
        <v>47</v>
      </c>
      <c r="AE24" s="20"/>
    </row>
    <row r="25" spans="2:39" ht="14.5" x14ac:dyDescent="0.35">
      <c r="B25" s="18"/>
      <c r="C25" s="18"/>
      <c r="D25" s="28" t="s">
        <v>14</v>
      </c>
      <c r="E25" s="20">
        <v>20</v>
      </c>
      <c r="F25" s="20">
        <v>26</v>
      </c>
      <c r="G25" s="11">
        <f t="shared" si="2"/>
        <v>-6</v>
      </c>
      <c r="H25"/>
      <c r="I25" s="18"/>
      <c r="J25" s="18"/>
      <c r="K25" s="19" t="s">
        <v>14</v>
      </c>
      <c r="L25" s="20">
        <v>4</v>
      </c>
      <c r="M25" s="20">
        <v>1</v>
      </c>
      <c r="N25" s="20">
        <f>SUM(L25-M25)</f>
        <v>3</v>
      </c>
      <c r="O25"/>
      <c r="P25"/>
      <c r="Q25"/>
      <c r="R25" s="19" t="s">
        <v>14</v>
      </c>
      <c r="S25" s="20">
        <v>16</v>
      </c>
      <c r="T25" s="20">
        <v>9</v>
      </c>
      <c r="U25" s="11">
        <f>SUM(S25-T25)</f>
        <v>7</v>
      </c>
      <c r="W25" s="20" t="s">
        <v>19</v>
      </c>
      <c r="X25" s="20">
        <v>-1</v>
      </c>
      <c r="Y25" s="20">
        <v>-4</v>
      </c>
      <c r="Z25" s="20">
        <v>-10</v>
      </c>
      <c r="AA25" s="20">
        <v>23</v>
      </c>
      <c r="AB25" s="20">
        <v>8</v>
      </c>
      <c r="AC25" s="20">
        <v>17</v>
      </c>
      <c r="AD25" s="20">
        <v>71</v>
      </c>
      <c r="AE25" s="20"/>
    </row>
    <row r="26" spans="2:39" ht="14.5" x14ac:dyDescent="0.35">
      <c r="B26" s="18"/>
      <c r="C26" s="18"/>
      <c r="D26" s="28" t="s">
        <v>15</v>
      </c>
      <c r="E26" s="20">
        <v>52</v>
      </c>
      <c r="F26" s="20">
        <v>59</v>
      </c>
      <c r="G26" s="11">
        <f t="shared" si="2"/>
        <v>-7</v>
      </c>
      <c r="H26"/>
      <c r="I26" s="18"/>
      <c r="J26" s="18"/>
      <c r="K26" s="19" t="s">
        <v>15</v>
      </c>
      <c r="L26" s="20">
        <v>5</v>
      </c>
      <c r="M26" s="20">
        <v>5</v>
      </c>
      <c r="N26" s="20">
        <f>SUM(L26-M26)</f>
        <v>0</v>
      </c>
      <c r="O26"/>
      <c r="P26"/>
      <c r="Q26"/>
      <c r="R26" s="19" t="s">
        <v>15</v>
      </c>
      <c r="S26" s="20">
        <v>10</v>
      </c>
      <c r="T26" s="20">
        <v>26</v>
      </c>
      <c r="U26" s="11">
        <f>SUM(S26-T26)</f>
        <v>-16</v>
      </c>
      <c r="AD26" s="20"/>
      <c r="AE26" s="20"/>
    </row>
    <row r="27" spans="2:39" ht="14.5" x14ac:dyDescent="0.35">
      <c r="B27" s="18"/>
      <c r="C27" s="18"/>
      <c r="D27" s="28" t="s">
        <v>36</v>
      </c>
      <c r="E27" s="20">
        <v>28</v>
      </c>
      <c r="F27" s="20">
        <v>12</v>
      </c>
      <c r="G27" s="11">
        <f t="shared" si="2"/>
        <v>16</v>
      </c>
      <c r="H27"/>
      <c r="I27" s="18"/>
      <c r="J27" s="18"/>
      <c r="K27" s="19" t="s">
        <v>36</v>
      </c>
      <c r="L27" s="20">
        <v>1</v>
      </c>
      <c r="M27" s="20">
        <v>3</v>
      </c>
      <c r="N27" s="20">
        <f>SUM(L27-M27)</f>
        <v>-2</v>
      </c>
      <c r="O27"/>
      <c r="P27"/>
      <c r="Q27"/>
      <c r="R27" s="19" t="s">
        <v>36</v>
      </c>
      <c r="S27" s="20">
        <v>31</v>
      </c>
      <c r="T27" s="20">
        <v>19</v>
      </c>
      <c r="U27" s="11">
        <f>SUM(S27-T27)</f>
        <v>12</v>
      </c>
      <c r="W27" s="37" t="s">
        <v>35</v>
      </c>
      <c r="X27" s="40">
        <f>SUM(X28:X31)</f>
        <v>-6</v>
      </c>
      <c r="Y27" s="40">
        <f>SUM(Y28:Y31)</f>
        <v>-13</v>
      </c>
      <c r="Z27" s="40">
        <f>SUM(Z28:Z31)</f>
        <v>-4</v>
      </c>
      <c r="AA27" s="40">
        <f>SUM(AA28:AA31)</f>
        <v>-8</v>
      </c>
      <c r="AB27" s="40">
        <f>SUM(AB28:AB31)</f>
        <v>2</v>
      </c>
      <c r="AC27" s="40">
        <f>SUM(AC28:AC31)</f>
        <v>-58</v>
      </c>
      <c r="AD27" s="40">
        <f>SUM(AD28:AD31)</f>
        <v>15</v>
      </c>
      <c r="AE27" s="20"/>
      <c r="AG27" s="20"/>
    </row>
    <row r="28" spans="2:39" ht="14.5" x14ac:dyDescent="0.35">
      <c r="B28" s="21" t="s">
        <v>24</v>
      </c>
      <c r="D28" s="26">
        <v>2011</v>
      </c>
      <c r="E28" s="20">
        <v>3371</v>
      </c>
      <c r="F28" s="20">
        <v>3341</v>
      </c>
      <c r="G28" s="11">
        <f t="shared" si="2"/>
        <v>30</v>
      </c>
      <c r="H28"/>
      <c r="I28" s="19" t="s">
        <v>21</v>
      </c>
      <c r="J28" s="19" t="s">
        <v>5</v>
      </c>
      <c r="K28" s="19" t="s">
        <v>10</v>
      </c>
      <c r="L28" s="20">
        <v>63</v>
      </c>
      <c r="M28" s="20">
        <v>93</v>
      </c>
      <c r="N28" s="20">
        <f>SUM(L28-M28)</f>
        <v>-30</v>
      </c>
      <c r="O28"/>
      <c r="P28" s="21" t="s">
        <v>26</v>
      </c>
      <c r="Q28"/>
      <c r="R28" s="19" t="s">
        <v>10</v>
      </c>
      <c r="S28" s="20">
        <v>20</v>
      </c>
      <c r="T28" s="20">
        <v>26</v>
      </c>
      <c r="U28" s="11">
        <f>SUM(S28-T28)</f>
        <v>-6</v>
      </c>
      <c r="W28" s="20" t="s">
        <v>25</v>
      </c>
      <c r="X28" s="20">
        <v>2</v>
      </c>
      <c r="Y28" s="20">
        <v>-2</v>
      </c>
      <c r="Z28" s="20">
        <v>-1</v>
      </c>
      <c r="AA28" s="20">
        <v>-8</v>
      </c>
      <c r="AB28" s="20">
        <v>6</v>
      </c>
      <c r="AC28" s="20">
        <v>-16</v>
      </c>
      <c r="AD28" s="20">
        <v>12</v>
      </c>
      <c r="AE28" s="20"/>
      <c r="AG28" s="20"/>
    </row>
    <row r="29" spans="2:39" ht="14.5" x14ac:dyDescent="0.35">
      <c r="B29" s="21"/>
      <c r="D29" s="26">
        <v>2012</v>
      </c>
      <c r="E29" s="20">
        <v>3273</v>
      </c>
      <c r="F29" s="20">
        <v>3330</v>
      </c>
      <c r="G29" s="11">
        <f t="shared" ref="G29:G40" si="3">SUM(E29-F29)</f>
        <v>-57</v>
      </c>
      <c r="H29"/>
      <c r="I29" s="18"/>
      <c r="J29" s="18"/>
      <c r="K29" s="19" t="s">
        <v>11</v>
      </c>
      <c r="L29" s="20">
        <v>84</v>
      </c>
      <c r="M29" s="20">
        <v>95</v>
      </c>
      <c r="N29" s="20">
        <f>SUM(L29-M29)</f>
        <v>-11</v>
      </c>
      <c r="O29"/>
      <c r="P29"/>
      <c r="Q29"/>
      <c r="R29" s="19" t="s">
        <v>11</v>
      </c>
      <c r="S29" s="20">
        <v>28</v>
      </c>
      <c r="T29" s="20">
        <v>30</v>
      </c>
      <c r="U29" s="11">
        <f>SUM(S29-T29)</f>
        <v>-2</v>
      </c>
      <c r="W29" s="20" t="s">
        <v>26</v>
      </c>
      <c r="X29" s="20">
        <v>-6</v>
      </c>
      <c r="Y29" s="20">
        <v>-12</v>
      </c>
      <c r="Z29" s="20">
        <v>0</v>
      </c>
      <c r="AA29" s="20">
        <v>15</v>
      </c>
      <c r="AB29" s="20">
        <v>7</v>
      </c>
      <c r="AC29" s="20">
        <v>-17</v>
      </c>
      <c r="AD29" s="20">
        <v>13</v>
      </c>
      <c r="AE29" s="20"/>
      <c r="AG29" s="20"/>
    </row>
    <row r="30" spans="2:39" ht="14.5" x14ac:dyDescent="0.35">
      <c r="B30" s="21"/>
      <c r="D30" s="26">
        <v>2013</v>
      </c>
      <c r="E30" s="20">
        <v>3569</v>
      </c>
      <c r="F30" s="20">
        <v>3550</v>
      </c>
      <c r="G30" s="11">
        <f t="shared" si="3"/>
        <v>19</v>
      </c>
      <c r="H30"/>
      <c r="I30" s="18"/>
      <c r="J30" s="18"/>
      <c r="K30" s="19" t="s">
        <v>12</v>
      </c>
      <c r="L30" s="20">
        <v>91</v>
      </c>
      <c r="M30" s="20">
        <v>88</v>
      </c>
      <c r="N30" s="20">
        <f>SUM(L30-M30)</f>
        <v>3</v>
      </c>
      <c r="O30"/>
      <c r="P30"/>
      <c r="Q30"/>
      <c r="R30" s="19" t="s">
        <v>12</v>
      </c>
      <c r="S30" s="20">
        <v>38</v>
      </c>
      <c r="T30" s="20">
        <v>38</v>
      </c>
      <c r="U30" s="11">
        <f>SUM(S30-T30)</f>
        <v>0</v>
      </c>
      <c r="W30" s="20" t="s">
        <v>22</v>
      </c>
      <c r="X30" s="20">
        <v>-5</v>
      </c>
      <c r="Y30" s="20">
        <v>-4</v>
      </c>
      <c r="Z30" s="20">
        <v>-8</v>
      </c>
      <c r="AA30" s="20">
        <v>7</v>
      </c>
      <c r="AB30" s="20">
        <v>0</v>
      </c>
      <c r="AC30" s="20">
        <v>-4</v>
      </c>
      <c r="AD30" s="20">
        <v>-3</v>
      </c>
      <c r="AE30" s="20"/>
      <c r="AG30" s="20"/>
    </row>
    <row r="31" spans="2:39" ht="14.5" x14ac:dyDescent="0.35">
      <c r="B31" s="21"/>
      <c r="D31" s="26">
        <v>2014</v>
      </c>
      <c r="E31" s="20">
        <v>3683</v>
      </c>
      <c r="F31" s="20">
        <v>3707</v>
      </c>
      <c r="G31" s="11">
        <f t="shared" si="3"/>
        <v>-24</v>
      </c>
      <c r="H31"/>
      <c r="I31" s="18"/>
      <c r="J31" s="18"/>
      <c r="K31" s="19" t="s">
        <v>13</v>
      </c>
      <c r="L31" s="20">
        <v>106</v>
      </c>
      <c r="M31" s="20">
        <v>101</v>
      </c>
      <c r="N31" s="20">
        <f>SUM(L31-M31)</f>
        <v>5</v>
      </c>
      <c r="O31"/>
      <c r="P31"/>
      <c r="Q31"/>
      <c r="R31" s="19" t="s">
        <v>13</v>
      </c>
      <c r="S31" s="20">
        <v>24</v>
      </c>
      <c r="T31" s="20">
        <v>32</v>
      </c>
      <c r="U31" s="11">
        <f>SUM(S31-T31)</f>
        <v>-8</v>
      </c>
      <c r="W31" s="20" t="s">
        <v>23</v>
      </c>
      <c r="X31" s="20">
        <v>3</v>
      </c>
      <c r="Y31" s="20">
        <v>5</v>
      </c>
      <c r="Z31" s="20">
        <v>5</v>
      </c>
      <c r="AA31" s="20">
        <v>-22</v>
      </c>
      <c r="AB31" s="20">
        <v>-11</v>
      </c>
      <c r="AC31" s="20">
        <v>-21</v>
      </c>
      <c r="AD31" s="20">
        <v>-7</v>
      </c>
      <c r="AE31" s="20"/>
      <c r="AG31" s="20"/>
    </row>
    <row r="32" spans="2:39" ht="14.5" x14ac:dyDescent="0.35">
      <c r="B32" s="21"/>
      <c r="D32" s="26">
        <v>2015</v>
      </c>
      <c r="E32" s="20">
        <v>3304</v>
      </c>
      <c r="F32" s="20">
        <v>3390</v>
      </c>
      <c r="G32" s="11">
        <f t="shared" si="3"/>
        <v>-86</v>
      </c>
      <c r="H32"/>
      <c r="I32" s="18"/>
      <c r="J32" s="18"/>
      <c r="K32" s="19" t="s">
        <v>14</v>
      </c>
      <c r="L32" s="20">
        <v>108</v>
      </c>
      <c r="M32" s="20">
        <v>111</v>
      </c>
      <c r="N32" s="20">
        <f>SUM(L32-M32)</f>
        <v>-3</v>
      </c>
      <c r="O32"/>
      <c r="P32"/>
      <c r="Q32"/>
      <c r="R32" s="19" t="s">
        <v>14</v>
      </c>
      <c r="S32" s="20">
        <v>15</v>
      </c>
      <c r="T32" s="20">
        <v>9</v>
      </c>
      <c r="U32" s="11">
        <f>SUM(S32-T32)</f>
        <v>6</v>
      </c>
      <c r="AD32" s="20"/>
      <c r="AE32" s="20"/>
      <c r="AG32" s="20"/>
    </row>
    <row r="33" spans="2:37" ht="14.5" x14ac:dyDescent="0.35">
      <c r="B33" s="21"/>
      <c r="D33" s="26">
        <v>2016</v>
      </c>
      <c r="E33" s="20">
        <v>3634</v>
      </c>
      <c r="F33" s="20">
        <v>3521</v>
      </c>
      <c r="G33" s="11">
        <f t="shared" si="3"/>
        <v>113</v>
      </c>
      <c r="H33"/>
      <c r="I33" s="18"/>
      <c r="J33" s="18"/>
      <c r="K33" s="19" t="s">
        <v>15</v>
      </c>
      <c r="L33" s="20">
        <v>138</v>
      </c>
      <c r="M33" s="20">
        <v>132</v>
      </c>
      <c r="N33" s="20">
        <f>SUM(L33-M33)</f>
        <v>6</v>
      </c>
      <c r="O33"/>
      <c r="P33"/>
      <c r="Q33"/>
      <c r="R33" s="19" t="s">
        <v>15</v>
      </c>
      <c r="S33" s="20">
        <v>10</v>
      </c>
      <c r="T33" s="20">
        <v>26</v>
      </c>
      <c r="U33" s="11">
        <f>SUM(S33-T33)</f>
        <v>-16</v>
      </c>
      <c r="W33" s="20"/>
      <c r="X33" s="20"/>
      <c r="Y33" s="20"/>
      <c r="Z33" s="20"/>
      <c r="AA33" s="20"/>
      <c r="AB33" s="20"/>
      <c r="AC33" s="20"/>
      <c r="AD33" s="20"/>
      <c r="AE33" s="20"/>
      <c r="AG33" s="20"/>
    </row>
    <row r="34" spans="2:37" ht="14.5" x14ac:dyDescent="0.35">
      <c r="B34" s="21"/>
      <c r="D34" s="26">
        <v>2017</v>
      </c>
      <c r="E34" s="20">
        <v>3893</v>
      </c>
      <c r="F34" s="20">
        <v>3676</v>
      </c>
      <c r="G34" s="11">
        <f t="shared" si="3"/>
        <v>217</v>
      </c>
      <c r="H34"/>
      <c r="I34" s="18"/>
      <c r="J34" s="18"/>
      <c r="K34" s="19" t="s">
        <v>36</v>
      </c>
      <c r="L34" s="20">
        <v>185</v>
      </c>
      <c r="M34" s="20">
        <v>138</v>
      </c>
      <c r="N34" s="20">
        <f>SUM(L34-M34)</f>
        <v>47</v>
      </c>
      <c r="O34"/>
      <c r="P34"/>
      <c r="Q34"/>
      <c r="R34" s="19" t="s">
        <v>36</v>
      </c>
      <c r="S34" s="20">
        <v>34</v>
      </c>
      <c r="T34" s="20">
        <v>21</v>
      </c>
      <c r="U34" s="11">
        <f>SUM(S34-T34)</f>
        <v>13</v>
      </c>
      <c r="W34" s="20"/>
      <c r="Z34" s="20">
        <v>60333</v>
      </c>
      <c r="AA34" s="20"/>
      <c r="AB34" s="20"/>
      <c r="AC34" s="20"/>
      <c r="AD34" s="20"/>
      <c r="AE34" s="20"/>
      <c r="AG34" s="20"/>
    </row>
    <row r="35" spans="2:37" ht="14.5" x14ac:dyDescent="0.35">
      <c r="B35" s="37" t="s">
        <v>31</v>
      </c>
      <c r="C35" s="38"/>
      <c r="D35" s="39" t="s">
        <v>10</v>
      </c>
      <c r="E35" s="40">
        <f>E7+E14+E21+E28</f>
        <v>3637</v>
      </c>
      <c r="F35" s="40">
        <f>F7+F14+F21+F28</f>
        <v>3611</v>
      </c>
      <c r="G35" s="40">
        <f>SUM(E35-F35)</f>
        <v>26</v>
      </c>
      <c r="H35"/>
      <c r="I35" s="19" t="s">
        <v>25</v>
      </c>
      <c r="J35"/>
      <c r="K35" s="19" t="s">
        <v>10</v>
      </c>
      <c r="L35" s="20">
        <v>12</v>
      </c>
      <c r="M35" s="20">
        <v>14</v>
      </c>
      <c r="N35" s="20">
        <f>SUM(L35-M35)</f>
        <v>-2</v>
      </c>
      <c r="O35"/>
      <c r="P35" s="37" t="s">
        <v>35</v>
      </c>
      <c r="Q35" s="38"/>
      <c r="R35" s="41" t="s">
        <v>10</v>
      </c>
      <c r="S35" s="40">
        <f>SUM(U7+U14+S21+S28)</f>
        <v>30</v>
      </c>
      <c r="T35" s="40">
        <f>SUM(S7+S14+T21+T28)</f>
        <v>125</v>
      </c>
      <c r="U35" s="40">
        <f t="shared" ref="U35:U40" si="4">SUM(S35-T35)</f>
        <v>-95</v>
      </c>
      <c r="W35" s="20"/>
      <c r="X35" s="20"/>
      <c r="Y35" s="20"/>
      <c r="Z35" s="20"/>
      <c r="AA35" s="20"/>
      <c r="AB35" s="20"/>
      <c r="AC35" s="20"/>
      <c r="AD35" s="20"/>
      <c r="AE35" s="20"/>
      <c r="AG35" s="20"/>
    </row>
    <row r="36" spans="2:37" ht="14.5" x14ac:dyDescent="0.35">
      <c r="B36" s="38"/>
      <c r="C36" s="38"/>
      <c r="D36" s="39" t="s">
        <v>11</v>
      </c>
      <c r="E36" s="40">
        <f>E8+E15+E22+E29</f>
        <v>3577</v>
      </c>
      <c r="F36" s="40">
        <f>F8+F15+F22+F29</f>
        <v>3630</v>
      </c>
      <c r="G36" s="40">
        <f t="shared" ref="G36:G41" si="5">SUM(E36-F36)</f>
        <v>-53</v>
      </c>
      <c r="H36"/>
      <c r="I36"/>
      <c r="J36"/>
      <c r="K36" s="19" t="s">
        <v>11</v>
      </c>
      <c r="L36" s="20">
        <v>28</v>
      </c>
      <c r="M36" s="20">
        <v>30</v>
      </c>
      <c r="N36" s="20">
        <f>SUM(L36-M36)</f>
        <v>-2</v>
      </c>
      <c r="O36"/>
      <c r="P36" s="38"/>
      <c r="Q36" s="38"/>
      <c r="R36" s="41" t="s">
        <v>11</v>
      </c>
      <c r="S36" s="40">
        <f>SUM(U8+U15+S22+S29)</f>
        <v>57</v>
      </c>
      <c r="T36" s="40">
        <f>SUM(S8+S15+T22+T29)</f>
        <v>165</v>
      </c>
      <c r="U36" s="40">
        <f t="shared" si="4"/>
        <v>-108</v>
      </c>
      <c r="W36" s="2"/>
      <c r="X36" s="23" t="s">
        <v>30</v>
      </c>
      <c r="Y36" s="23"/>
      <c r="Z36" s="2"/>
      <c r="AA36" s="2"/>
      <c r="AB36" s="2"/>
      <c r="AC36" s="2"/>
      <c r="AD36" s="20"/>
      <c r="AE36" s="20"/>
      <c r="AG36" s="20"/>
    </row>
    <row r="37" spans="2:37" ht="14.5" x14ac:dyDescent="0.35">
      <c r="B37" s="38"/>
      <c r="C37" s="38"/>
      <c r="D37" s="39" t="s">
        <v>12</v>
      </c>
      <c r="E37" s="40">
        <f>SUM(E9+E16+E23+E30)</f>
        <v>3838</v>
      </c>
      <c r="F37" s="40">
        <f>SUM(F9+F16+F23+F30)</f>
        <v>3851</v>
      </c>
      <c r="G37" s="40">
        <f t="shared" si="5"/>
        <v>-13</v>
      </c>
      <c r="H37"/>
      <c r="I37"/>
      <c r="J37"/>
      <c r="K37" s="19" t="s">
        <v>12</v>
      </c>
      <c r="L37" s="20">
        <v>16</v>
      </c>
      <c r="M37" s="20">
        <v>17</v>
      </c>
      <c r="N37" s="20">
        <f>SUM(L37-M37)</f>
        <v>-1</v>
      </c>
      <c r="O37"/>
      <c r="P37" s="38"/>
      <c r="Q37" s="38"/>
      <c r="R37" s="41" t="s">
        <v>12</v>
      </c>
      <c r="S37" s="40">
        <f>SUM(U9+U16+S23+S30)</f>
        <v>51</v>
      </c>
      <c r="T37" s="40">
        <f>SUM(S9+S16+T23+T30)</f>
        <v>181</v>
      </c>
      <c r="U37" s="40">
        <f t="shared" si="4"/>
        <v>-130</v>
      </c>
      <c r="W37" s="2"/>
      <c r="X37" s="1" t="s">
        <v>7</v>
      </c>
      <c r="Y37" s="1" t="s">
        <v>8</v>
      </c>
      <c r="Z37" s="1" t="s">
        <v>6</v>
      </c>
      <c r="AA37" s="1" t="s">
        <v>1</v>
      </c>
      <c r="AB37" s="1"/>
      <c r="AC37" s="1"/>
      <c r="AD37" s="20"/>
      <c r="AF37" s="20">
        <v>2011</v>
      </c>
      <c r="AG37" s="20">
        <v>2012</v>
      </c>
      <c r="AH37" s="20">
        <v>2013</v>
      </c>
      <c r="AI37" s="20">
        <v>2014</v>
      </c>
      <c r="AJ37" s="20">
        <v>2015</v>
      </c>
      <c r="AK37" s="20">
        <v>2016</v>
      </c>
    </row>
    <row r="38" spans="2:37" ht="14.5" x14ac:dyDescent="0.35">
      <c r="B38" s="38"/>
      <c r="C38" s="38"/>
      <c r="D38" s="39" t="s">
        <v>13</v>
      </c>
      <c r="E38" s="40">
        <f>SUM(E10+E17+E24+E31)</f>
        <v>3996</v>
      </c>
      <c r="F38" s="40">
        <f>SUM(F10+F17+F24+F31)</f>
        <v>3995</v>
      </c>
      <c r="G38" s="40">
        <f t="shared" si="5"/>
        <v>1</v>
      </c>
      <c r="H38"/>
      <c r="I38"/>
      <c r="J38"/>
      <c r="K38" s="19" t="s">
        <v>13</v>
      </c>
      <c r="L38" s="20">
        <v>24</v>
      </c>
      <c r="M38" s="20">
        <v>32</v>
      </c>
      <c r="N38" s="20">
        <f>SUM(L38-M38)</f>
        <v>-8</v>
      </c>
      <c r="O38"/>
      <c r="P38" s="38"/>
      <c r="Q38" s="38"/>
      <c r="R38" s="41" t="s">
        <v>13</v>
      </c>
      <c r="S38" s="40">
        <f>SUM(U10+U17+S24+S31)</f>
        <v>33</v>
      </c>
      <c r="T38" s="40">
        <f>SUM(S10+S17+T24+T31)</f>
        <v>166</v>
      </c>
      <c r="U38" s="40">
        <f t="shared" si="4"/>
        <v>-133</v>
      </c>
      <c r="W38" s="1">
        <v>2011</v>
      </c>
      <c r="X38" s="20">
        <v>54976</v>
      </c>
      <c r="Y38" s="20">
        <v>56380</v>
      </c>
      <c r="Z38" s="10">
        <f>SUM(X38-Y38)</f>
        <v>-1404</v>
      </c>
      <c r="AA38" s="2">
        <v>318452</v>
      </c>
      <c r="AB38" s="2"/>
      <c r="AC38" s="24">
        <f t="shared" ref="AC38:AC41" si="6">SUM(Z38/AA38)</f>
        <v>-4.4088277040181881E-3</v>
      </c>
      <c r="AD38" s="20"/>
      <c r="AE38" s="20" t="s">
        <v>30</v>
      </c>
      <c r="AF38" s="20">
        <v>-1404</v>
      </c>
      <c r="AG38" s="20">
        <v>-319</v>
      </c>
      <c r="AH38" s="20">
        <v>1598</v>
      </c>
      <c r="AI38" s="20">
        <v>1113</v>
      </c>
      <c r="AJ38" s="20">
        <v>1451</v>
      </c>
      <c r="AK38" s="20">
        <v>4069</v>
      </c>
    </row>
    <row r="39" spans="2:37" ht="14.5" x14ac:dyDescent="0.35">
      <c r="B39" s="38"/>
      <c r="C39" s="38"/>
      <c r="D39" s="39" t="s">
        <v>14</v>
      </c>
      <c r="E39" s="40">
        <f>SUM(E11+E18+E25+E32)</f>
        <v>3573</v>
      </c>
      <c r="F39" s="40">
        <f>SUM(F11+F18+F25+F32)</f>
        <v>3651</v>
      </c>
      <c r="G39" s="40">
        <f t="shared" si="5"/>
        <v>-78</v>
      </c>
      <c r="H39"/>
      <c r="I39"/>
      <c r="J39"/>
      <c r="K39" s="19" t="s">
        <v>14</v>
      </c>
      <c r="L39" s="20">
        <v>16</v>
      </c>
      <c r="M39" s="20">
        <v>9</v>
      </c>
      <c r="N39" s="20">
        <f>SUM(L39-M39)</f>
        <v>7</v>
      </c>
      <c r="O39"/>
      <c r="P39" s="38"/>
      <c r="Q39" s="38"/>
      <c r="R39" s="41" t="s">
        <v>14</v>
      </c>
      <c r="S39" s="40">
        <f>SUM(U11+U18+S25+S32)</f>
        <v>20</v>
      </c>
      <c r="T39" s="40">
        <f>SUM(S11+S18+T25+T32)</f>
        <v>100</v>
      </c>
      <c r="U39" s="40">
        <f t="shared" si="4"/>
        <v>-80</v>
      </c>
      <c r="W39" s="1">
        <v>2012</v>
      </c>
      <c r="X39" s="20">
        <v>54850</v>
      </c>
      <c r="Y39" s="20">
        <v>55169</v>
      </c>
      <c r="Z39" s="10">
        <f>SUM(X39-Y39)</f>
        <v>-319</v>
      </c>
      <c r="AA39" s="2">
        <v>319575</v>
      </c>
      <c r="AB39" s="2"/>
      <c r="AC39" s="24">
        <f t="shared" si="6"/>
        <v>-9.9820073535163882E-4</v>
      </c>
      <c r="AD39" s="20"/>
      <c r="AE39" t="s">
        <v>31</v>
      </c>
      <c r="AF39">
        <v>26</v>
      </c>
      <c r="AG39">
        <v>-53</v>
      </c>
      <c r="AH39">
        <v>-13</v>
      </c>
      <c r="AI39">
        <v>1</v>
      </c>
      <c r="AJ39">
        <v>-78</v>
      </c>
      <c r="AK39">
        <v>101</v>
      </c>
    </row>
    <row r="40" spans="2:37" ht="14.5" x14ac:dyDescent="0.35">
      <c r="B40" s="38"/>
      <c r="C40" s="38"/>
      <c r="D40" s="39" t="s">
        <v>15</v>
      </c>
      <c r="E40" s="40">
        <f>SUM(E12+E19+E26+E33)</f>
        <v>3894</v>
      </c>
      <c r="F40" s="40">
        <f>SUM(F12+F19+F26+F33)</f>
        <v>3793</v>
      </c>
      <c r="G40" s="40">
        <f t="shared" si="5"/>
        <v>101</v>
      </c>
      <c r="H40"/>
      <c r="I40"/>
      <c r="J40"/>
      <c r="K40" s="19" t="s">
        <v>15</v>
      </c>
      <c r="L40" s="20">
        <v>10</v>
      </c>
      <c r="M40" s="20">
        <v>26</v>
      </c>
      <c r="N40" s="20">
        <f>SUM(L40-M40)</f>
        <v>-16</v>
      </c>
      <c r="O40"/>
      <c r="P40" s="38"/>
      <c r="Q40" s="38"/>
      <c r="R40" s="41" t="s">
        <v>15</v>
      </c>
      <c r="S40" s="40">
        <f>SUM(U12+U19+S26+S33)</f>
        <v>-5</v>
      </c>
      <c r="T40" s="40">
        <f>SUM(S12+S19+T26+T33)</f>
        <v>129</v>
      </c>
      <c r="U40" s="40">
        <f t="shared" si="4"/>
        <v>-134</v>
      </c>
      <c r="W40" s="1">
        <v>2013</v>
      </c>
      <c r="X40" s="20">
        <v>57732</v>
      </c>
      <c r="Y40" s="20">
        <v>56134</v>
      </c>
      <c r="Z40" s="10">
        <f>SUM(X40-Y40)</f>
        <v>1598</v>
      </c>
      <c r="AA40" s="2">
        <v>321857</v>
      </c>
      <c r="AB40" s="2"/>
      <c r="AC40" s="24">
        <f t="shared" si="6"/>
        <v>4.9649378450678404E-3</v>
      </c>
      <c r="AD40" s="20"/>
      <c r="AE40" t="s">
        <v>33</v>
      </c>
      <c r="AF40">
        <v>-19</v>
      </c>
      <c r="AG40">
        <v>-6</v>
      </c>
      <c r="AH40">
        <v>-39</v>
      </c>
      <c r="AI40">
        <v>-29</v>
      </c>
      <c r="AJ40">
        <v>8</v>
      </c>
      <c r="AK40">
        <v>168</v>
      </c>
    </row>
    <row r="41" spans="2:37" ht="14.5" x14ac:dyDescent="0.35">
      <c r="B41" s="38"/>
      <c r="C41" s="38"/>
      <c r="D41" s="39" t="s">
        <v>36</v>
      </c>
      <c r="E41" s="40">
        <f>SUM(E13+E20+E27+E34)</f>
        <v>4153</v>
      </c>
      <c r="F41" s="40">
        <f>SUM(F13+F20+F27+F34)</f>
        <v>3894</v>
      </c>
      <c r="G41" s="40">
        <f t="shared" si="5"/>
        <v>259</v>
      </c>
      <c r="H41"/>
      <c r="I41"/>
      <c r="J41"/>
      <c r="K41" s="19" t="s">
        <v>36</v>
      </c>
      <c r="L41" s="20">
        <v>31</v>
      </c>
      <c r="M41" s="20">
        <v>19</v>
      </c>
      <c r="N41" s="20">
        <f>SUM(L41-M41)</f>
        <v>12</v>
      </c>
      <c r="O41"/>
      <c r="P41" s="38"/>
      <c r="Q41" s="38"/>
      <c r="R41" s="41" t="s">
        <v>36</v>
      </c>
      <c r="S41" s="40">
        <f>S13+S20+S27+S34</f>
        <v>150</v>
      </c>
      <c r="T41" s="40">
        <f>T13+T20+T27+T34</f>
        <v>135</v>
      </c>
      <c r="U41" s="40">
        <f>U13+U20+U27+U34</f>
        <v>15</v>
      </c>
      <c r="W41" s="1">
        <v>2014</v>
      </c>
      <c r="X41" s="20">
        <v>59881</v>
      </c>
      <c r="Y41" s="20">
        <v>58768</v>
      </c>
      <c r="Z41" s="10">
        <f>SUM(X41-Y41)</f>
        <v>1113</v>
      </c>
      <c r="AA41" s="2">
        <v>325671</v>
      </c>
      <c r="AB41" s="2"/>
      <c r="AC41" s="24">
        <f t="shared" si="6"/>
        <v>3.4175594388201592E-3</v>
      </c>
      <c r="AD41" s="20"/>
      <c r="AE41" t="s">
        <v>35</v>
      </c>
      <c r="AF41">
        <v>-6</v>
      </c>
      <c r="AG41">
        <v>-13</v>
      </c>
      <c r="AH41">
        <v>-4</v>
      </c>
      <c r="AI41">
        <v>-8</v>
      </c>
      <c r="AJ41">
        <v>2</v>
      </c>
      <c r="AK41">
        <v>-58</v>
      </c>
    </row>
    <row r="42" spans="2:37" ht="14.5" x14ac:dyDescent="0.35">
      <c r="H42"/>
      <c r="I42" s="21" t="s">
        <v>26</v>
      </c>
      <c r="J42"/>
      <c r="K42" s="19" t="s">
        <v>10</v>
      </c>
      <c r="L42" s="20">
        <v>20</v>
      </c>
      <c r="M42" s="20">
        <v>26</v>
      </c>
      <c r="N42" s="20">
        <f>SUM(L42-M42)</f>
        <v>-6</v>
      </c>
      <c r="O42"/>
      <c r="P42"/>
      <c r="Q42"/>
      <c r="R42"/>
      <c r="S42"/>
      <c r="T42"/>
      <c r="U42"/>
      <c r="W42" s="1">
        <v>2015</v>
      </c>
      <c r="X42" s="20">
        <v>61529</v>
      </c>
      <c r="Y42" s="20">
        <v>60078</v>
      </c>
      <c r="Z42" s="10">
        <f>SUM(X42-Y42)</f>
        <v>1451</v>
      </c>
      <c r="AA42" s="2">
        <v>329100</v>
      </c>
      <c r="AB42" s="2"/>
      <c r="AC42" s="24">
        <f>SUM(Z42/AA42)</f>
        <v>4.408994226678821E-3</v>
      </c>
      <c r="AD42" s="20"/>
    </row>
    <row r="43" spans="2:37" ht="14.5" x14ac:dyDescent="0.35">
      <c r="H43"/>
      <c r="I43"/>
      <c r="J43"/>
      <c r="K43" s="19" t="s">
        <v>11</v>
      </c>
      <c r="L43" s="20">
        <v>28</v>
      </c>
      <c r="M43" s="20">
        <v>30</v>
      </c>
      <c r="N43" s="20">
        <f>SUM(L43-M43)</f>
        <v>-2</v>
      </c>
      <c r="O43"/>
      <c r="P43"/>
      <c r="Q43"/>
      <c r="R43"/>
      <c r="S43"/>
      <c r="T43"/>
      <c r="U43"/>
      <c r="W43" s="22">
        <v>2016</v>
      </c>
      <c r="X43" s="20">
        <v>66224</v>
      </c>
      <c r="Y43" s="20">
        <v>62155</v>
      </c>
      <c r="Z43" s="10">
        <f>SUM(X43-Y43)</f>
        <v>4069</v>
      </c>
      <c r="AA43" s="2">
        <v>332529</v>
      </c>
      <c r="AB43" s="20"/>
      <c r="AC43" s="24">
        <f>SUM(Z43/AA43)</f>
        <v>1.2236526739021258E-2</v>
      </c>
      <c r="AD43" s="20"/>
    </row>
    <row r="44" spans="2:37" ht="14.5" x14ac:dyDescent="0.35">
      <c r="H44"/>
      <c r="I44"/>
      <c r="J44"/>
      <c r="K44" s="19" t="s">
        <v>12</v>
      </c>
      <c r="L44" s="20">
        <v>38</v>
      </c>
      <c r="M44" s="20">
        <v>38</v>
      </c>
      <c r="N44" s="20">
        <f>SUM(L44-M44)</f>
        <v>0</v>
      </c>
      <c r="O44"/>
      <c r="P44" s="43" t="s">
        <v>30</v>
      </c>
      <c r="Q44" s="38"/>
      <c r="R44" s="43"/>
      <c r="S44" s="41" t="s">
        <v>5</v>
      </c>
      <c r="T44" s="44"/>
      <c r="U44" s="44"/>
      <c r="W44" s="1">
        <v>2017</v>
      </c>
      <c r="X44" s="20">
        <v>68573</v>
      </c>
      <c r="Y44" s="20">
        <v>60333</v>
      </c>
      <c r="Z44" s="20">
        <v>8240</v>
      </c>
      <c r="AA44" s="20">
        <v>338349</v>
      </c>
      <c r="AC44" s="24">
        <f t="shared" ref="AC44" si="7">SUM(Z44/AA44)</f>
        <v>2.4353552101528304E-2</v>
      </c>
      <c r="AD44" s="20"/>
    </row>
    <row r="45" spans="2:37" ht="14.5" x14ac:dyDescent="0.35">
      <c r="H45"/>
      <c r="I45"/>
      <c r="J45"/>
      <c r="K45" s="19" t="s">
        <v>13</v>
      </c>
      <c r="L45" s="20">
        <v>24</v>
      </c>
      <c r="M45" s="20">
        <v>32</v>
      </c>
      <c r="N45" s="20">
        <f>SUM(L45-M45)</f>
        <v>-8</v>
      </c>
      <c r="O45"/>
      <c r="P45" s="38"/>
      <c r="Q45" s="44"/>
      <c r="R45" s="44"/>
      <c r="S45" s="41" t="s">
        <v>6</v>
      </c>
      <c r="T45" s="41" t="s">
        <v>7</v>
      </c>
      <c r="U45" s="41" t="s">
        <v>8</v>
      </c>
      <c r="AD45" s="20"/>
      <c r="AF45" s="20">
        <v>2011</v>
      </c>
      <c r="AG45" s="20">
        <v>2012</v>
      </c>
      <c r="AH45" s="20">
        <v>2013</v>
      </c>
      <c r="AI45" s="20">
        <v>2014</v>
      </c>
      <c r="AJ45" s="20">
        <v>2015</v>
      </c>
      <c r="AK45" s="20">
        <v>2016</v>
      </c>
    </row>
    <row r="46" spans="2:37" ht="14.5" x14ac:dyDescent="0.35">
      <c r="H46"/>
      <c r="I46"/>
      <c r="J46"/>
      <c r="K46" s="19" t="s">
        <v>14</v>
      </c>
      <c r="L46" s="20">
        <v>15</v>
      </c>
      <c r="M46" s="20">
        <v>9</v>
      </c>
      <c r="N46" s="20">
        <f>SUM(L46-M46)</f>
        <v>6</v>
      </c>
      <c r="O46"/>
      <c r="P46" s="38"/>
      <c r="Q46" s="41" t="s">
        <v>5</v>
      </c>
      <c r="R46" s="41" t="s">
        <v>10</v>
      </c>
      <c r="S46" s="42">
        <v>-1404</v>
      </c>
      <c r="T46" s="42">
        <v>54976</v>
      </c>
      <c r="U46" s="42">
        <v>56380</v>
      </c>
      <c r="AD46" s="20"/>
      <c r="AE46" s="20" t="s">
        <v>30</v>
      </c>
      <c r="AF46" s="20">
        <v>-1404</v>
      </c>
      <c r="AG46" s="20">
        <v>-319</v>
      </c>
      <c r="AH46" s="20">
        <v>1598</v>
      </c>
      <c r="AI46" s="20">
        <v>1113</v>
      </c>
      <c r="AJ46" s="20">
        <v>1451</v>
      </c>
      <c r="AK46" s="20">
        <v>4069</v>
      </c>
    </row>
    <row r="47" spans="2:37" ht="14.5" x14ac:dyDescent="0.35">
      <c r="H47"/>
      <c r="I47"/>
      <c r="J47"/>
      <c r="K47" s="19" t="s">
        <v>15</v>
      </c>
      <c r="L47" s="20">
        <v>10</v>
      </c>
      <c r="M47" s="20">
        <v>26</v>
      </c>
      <c r="N47" s="20">
        <f>SUM(L47-M47)</f>
        <v>-16</v>
      </c>
      <c r="O47"/>
      <c r="P47" s="38"/>
      <c r="Q47" s="44"/>
      <c r="R47" s="41" t="s">
        <v>11</v>
      </c>
      <c r="S47" s="42">
        <v>-319</v>
      </c>
      <c r="T47" s="42">
        <v>54850</v>
      </c>
      <c r="U47" s="42">
        <v>55169</v>
      </c>
      <c r="W47" s="2"/>
      <c r="X47" s="23" t="s">
        <v>31</v>
      </c>
      <c r="Y47" s="23"/>
      <c r="Z47" s="2"/>
      <c r="AA47" s="2"/>
      <c r="AB47" s="2"/>
      <c r="AC47" s="2"/>
      <c r="AD47" s="20"/>
      <c r="AE47" t="s">
        <v>31</v>
      </c>
      <c r="AF47">
        <v>26</v>
      </c>
      <c r="AG47">
        <v>-53</v>
      </c>
      <c r="AH47">
        <v>-13</v>
      </c>
      <c r="AI47">
        <v>1</v>
      </c>
      <c r="AJ47">
        <v>-78</v>
      </c>
      <c r="AK47">
        <v>101</v>
      </c>
    </row>
    <row r="48" spans="2:37" ht="14.5" x14ac:dyDescent="0.35">
      <c r="H48"/>
      <c r="I48"/>
      <c r="J48"/>
      <c r="K48" s="19" t="s">
        <v>36</v>
      </c>
      <c r="L48" s="20">
        <v>34</v>
      </c>
      <c r="M48" s="20">
        <v>21</v>
      </c>
      <c r="N48" s="20">
        <f>SUM(L48-M48)</f>
        <v>13</v>
      </c>
      <c r="O48"/>
      <c r="P48" s="38"/>
      <c r="Q48" s="44"/>
      <c r="R48" s="41" t="s">
        <v>12</v>
      </c>
      <c r="S48" s="42">
        <v>1598</v>
      </c>
      <c r="T48" s="42">
        <v>57732</v>
      </c>
      <c r="U48" s="42">
        <v>56134</v>
      </c>
      <c r="W48" s="2"/>
      <c r="X48" s="1" t="s">
        <v>7</v>
      </c>
      <c r="Y48" s="1" t="s">
        <v>8</v>
      </c>
      <c r="Z48" s="1" t="s">
        <v>6</v>
      </c>
      <c r="AA48" s="1" t="s">
        <v>1</v>
      </c>
      <c r="AB48" s="1"/>
      <c r="AC48" s="1"/>
      <c r="AD48" s="20"/>
      <c r="AE48" t="s">
        <v>33</v>
      </c>
      <c r="AF48">
        <v>-19</v>
      </c>
      <c r="AG48">
        <v>-6</v>
      </c>
      <c r="AH48">
        <v>-39</v>
      </c>
      <c r="AI48">
        <v>-29</v>
      </c>
      <c r="AJ48">
        <v>8</v>
      </c>
      <c r="AK48">
        <v>168</v>
      </c>
    </row>
    <row r="49" spans="2:37" ht="14.5" x14ac:dyDescent="0.35">
      <c r="H49"/>
      <c r="I49" s="37" t="s">
        <v>33</v>
      </c>
      <c r="J49" s="38"/>
      <c r="K49" s="41" t="s">
        <v>10</v>
      </c>
      <c r="L49" s="40">
        <f>L7+L14+L21+L28-L35-L42</f>
        <v>397</v>
      </c>
      <c r="M49" s="40">
        <f>M7+M14+M21+M28-M35-M42</f>
        <v>444</v>
      </c>
      <c r="N49" s="42">
        <f>SUM(L49-M49)</f>
        <v>-47</v>
      </c>
      <c r="O49"/>
      <c r="P49" s="38"/>
      <c r="Q49" s="44"/>
      <c r="R49" s="41" t="s">
        <v>13</v>
      </c>
      <c r="S49" s="42">
        <v>1113</v>
      </c>
      <c r="T49" s="42">
        <v>59881</v>
      </c>
      <c r="U49" s="42">
        <v>58768</v>
      </c>
      <c r="W49" s="1">
        <v>2011</v>
      </c>
      <c r="X49" s="2">
        <v>3367</v>
      </c>
      <c r="Y49" s="2">
        <v>3607</v>
      </c>
      <c r="Z49" s="2">
        <f>X49-Y49</f>
        <v>-240</v>
      </c>
      <c r="AA49" s="2">
        <v>19249</v>
      </c>
      <c r="AB49" s="2"/>
      <c r="AC49" s="24">
        <f>SUM(Z49/AA49)</f>
        <v>-1.2468180165203388E-2</v>
      </c>
      <c r="AD49" s="20"/>
      <c r="AE49" t="s">
        <v>35</v>
      </c>
      <c r="AF49">
        <v>-6</v>
      </c>
      <c r="AG49">
        <v>-13</v>
      </c>
      <c r="AH49">
        <v>-4</v>
      </c>
      <c r="AI49">
        <v>-8</v>
      </c>
      <c r="AJ49">
        <v>2</v>
      </c>
      <c r="AK49">
        <v>-58</v>
      </c>
    </row>
    <row r="50" spans="2:37" ht="14.5" x14ac:dyDescent="0.35">
      <c r="H50"/>
      <c r="I50" s="38"/>
      <c r="J50" s="38"/>
      <c r="K50" s="41" t="s">
        <v>11</v>
      </c>
      <c r="L50" s="40">
        <f>L8+L15+L22+L29-L36-L43</f>
        <v>463</v>
      </c>
      <c r="M50" s="40">
        <f>M8+M15+M22+M29-M36-M43</f>
        <v>493</v>
      </c>
      <c r="N50" s="42">
        <f>SUM(L50-M50)</f>
        <v>-30</v>
      </c>
      <c r="O50"/>
      <c r="P50" s="38"/>
      <c r="Q50" s="44"/>
      <c r="R50" s="41" t="s">
        <v>14</v>
      </c>
      <c r="S50" s="42">
        <v>1451</v>
      </c>
      <c r="T50" s="42">
        <v>61529</v>
      </c>
      <c r="U50" s="42">
        <v>60078</v>
      </c>
      <c r="W50" s="1">
        <v>2012</v>
      </c>
      <c r="X50" s="2">
        <v>3277</v>
      </c>
      <c r="Y50" s="2">
        <v>3634</v>
      </c>
      <c r="Z50" s="2">
        <f>X50-Y50</f>
        <v>-357</v>
      </c>
      <c r="AA50" s="2">
        <v>19394</v>
      </c>
      <c r="AB50" s="2"/>
      <c r="AC50" s="24">
        <f t="shared" ref="AC50:AC55" si="8">SUM(Z50/AA50)</f>
        <v>-1.8407754975765699E-2</v>
      </c>
      <c r="AD50" s="20"/>
    </row>
    <row r="51" spans="2:37" ht="14.5" x14ac:dyDescent="0.35">
      <c r="H51"/>
      <c r="I51" s="38"/>
      <c r="J51" s="38"/>
      <c r="K51" s="41" t="s">
        <v>12</v>
      </c>
      <c r="L51" s="40">
        <f>L9+L16+L23+L30-L37-L44</f>
        <v>460</v>
      </c>
      <c r="M51" s="40">
        <f>M9+M16+M23+M30-M37-M44</f>
        <v>505</v>
      </c>
      <c r="N51" s="42">
        <f>SUM(L51-M51)</f>
        <v>-45</v>
      </c>
      <c r="O51"/>
      <c r="P51" s="38"/>
      <c r="Q51" s="44"/>
      <c r="R51" s="41" t="s">
        <v>15</v>
      </c>
      <c r="S51" s="42">
        <v>4069</v>
      </c>
      <c r="T51" s="42">
        <v>66224</v>
      </c>
      <c r="U51" s="42">
        <v>62155</v>
      </c>
      <c r="W51" s="1">
        <v>2013</v>
      </c>
      <c r="X51" s="2">
        <v>3838</v>
      </c>
      <c r="Y51" s="2">
        <v>3851</v>
      </c>
      <c r="Z51" s="2">
        <f>X51-Y51</f>
        <v>-13</v>
      </c>
      <c r="AA51" s="2">
        <v>19494</v>
      </c>
      <c r="AB51" s="2"/>
      <c r="AC51" s="24">
        <f t="shared" si="8"/>
        <v>-6.6687185800759204E-4</v>
      </c>
      <c r="AD51" s="20"/>
      <c r="AE51" s="20"/>
    </row>
    <row r="52" spans="2:37" ht="14.5" x14ac:dyDescent="0.35">
      <c r="H52"/>
      <c r="I52" s="38"/>
      <c r="J52" s="38"/>
      <c r="K52" s="41" t="s">
        <v>13</v>
      </c>
      <c r="L52" s="40">
        <f>L10+L17+L24+L31-L38-L45</f>
        <v>614</v>
      </c>
      <c r="M52" s="40">
        <f>M10+M17+M24+M31-M38-M45</f>
        <v>588</v>
      </c>
      <c r="N52" s="42">
        <f>SUM(L52-M52)</f>
        <v>26</v>
      </c>
      <c r="O52"/>
      <c r="P52" s="38"/>
      <c r="Q52" s="38"/>
      <c r="R52" s="41" t="s">
        <v>36</v>
      </c>
      <c r="S52" s="42">
        <v>8240</v>
      </c>
      <c r="T52" s="42">
        <v>68573</v>
      </c>
      <c r="U52" s="42">
        <v>60333</v>
      </c>
      <c r="W52" s="1">
        <v>2014</v>
      </c>
      <c r="X52" s="2">
        <v>3996</v>
      </c>
      <c r="Y52" s="2">
        <v>3995</v>
      </c>
      <c r="Z52" s="2">
        <f>X52-Y52</f>
        <v>1</v>
      </c>
      <c r="AA52" s="2">
        <v>19614</v>
      </c>
      <c r="AB52" s="2"/>
      <c r="AC52" s="24">
        <f t="shared" si="8"/>
        <v>5.0983991026817579E-5</v>
      </c>
      <c r="AD52" s="20"/>
      <c r="AE52" s="20"/>
    </row>
    <row r="53" spans="2:37" ht="14.5" x14ac:dyDescent="0.35">
      <c r="H53"/>
      <c r="I53" s="38"/>
      <c r="J53" s="38"/>
      <c r="K53" s="41" t="s">
        <v>14</v>
      </c>
      <c r="L53" s="40">
        <f>L11+L18+L25+L32-L39-L46</f>
        <v>565</v>
      </c>
      <c r="M53" s="40">
        <f>M11+M18+M25+M32-M39-M46</f>
        <v>549</v>
      </c>
      <c r="N53" s="40">
        <f>N11+N18+N25+N32-N39-N46</f>
        <v>16</v>
      </c>
      <c r="O53"/>
      <c r="P53"/>
      <c r="Q53"/>
      <c r="R53"/>
      <c r="S53"/>
      <c r="T53"/>
      <c r="U53"/>
      <c r="W53" s="1">
        <v>2015</v>
      </c>
      <c r="X53" s="2">
        <v>3573</v>
      </c>
      <c r="Y53" s="2">
        <v>3651</v>
      </c>
      <c r="Z53" s="2">
        <f>X53-Y53</f>
        <v>-78</v>
      </c>
      <c r="AA53" s="2">
        <v>19742</v>
      </c>
      <c r="AB53" s="2"/>
      <c r="AC53" s="24">
        <f t="shared" si="8"/>
        <v>-3.9509674804984298E-3</v>
      </c>
      <c r="AD53" s="20"/>
      <c r="AE53" s="20"/>
    </row>
    <row r="54" spans="2:37" ht="14.5" x14ac:dyDescent="0.35">
      <c r="H54"/>
      <c r="I54" s="38"/>
      <c r="J54" s="38"/>
      <c r="K54" s="41" t="s">
        <v>15</v>
      </c>
      <c r="L54" s="40">
        <f>L12+L19+L26+L33-L40-L47</f>
        <v>876</v>
      </c>
      <c r="M54" s="40">
        <f>M12+M19+M26+M33-M40-M47</f>
        <v>686</v>
      </c>
      <c r="N54" s="40">
        <f>N12+N19+N26+N33-N40-N47</f>
        <v>190</v>
      </c>
      <c r="O54"/>
      <c r="P54"/>
      <c r="Q54"/>
      <c r="R54"/>
      <c r="S54"/>
      <c r="T54"/>
      <c r="U54"/>
      <c r="W54" s="1">
        <v>2016</v>
      </c>
      <c r="X54" s="20">
        <v>3894</v>
      </c>
      <c r="Y54" s="20">
        <v>3793</v>
      </c>
      <c r="Z54" s="2">
        <f>X54-Y54</f>
        <v>101</v>
      </c>
      <c r="AA54" s="2">
        <v>19892</v>
      </c>
      <c r="AC54" s="24">
        <f t="shared" si="8"/>
        <v>5.0774180575105573E-3</v>
      </c>
      <c r="AD54" s="20"/>
      <c r="AE54" s="20"/>
    </row>
    <row r="55" spans="2:37" ht="14.5" x14ac:dyDescent="0.35">
      <c r="H55"/>
      <c r="I55" s="38"/>
      <c r="J55" s="38"/>
      <c r="K55" s="41" t="s">
        <v>36</v>
      </c>
      <c r="L55" s="40">
        <f>L13+L20+L27+L34-L41-L48</f>
        <v>1233</v>
      </c>
      <c r="M55" s="40">
        <f>M13+M20+M27+M34-M41-M48</f>
        <v>872</v>
      </c>
      <c r="N55" s="40">
        <f>N13+N20+N27+N34-N41-N48</f>
        <v>361</v>
      </c>
      <c r="O55"/>
      <c r="P55"/>
      <c r="Q55"/>
      <c r="R55"/>
      <c r="S55"/>
      <c r="T55"/>
      <c r="U55"/>
      <c r="W55" s="1">
        <v>2017</v>
      </c>
      <c r="X55" s="11">
        <v>4153</v>
      </c>
      <c r="Y55" s="11">
        <v>3894</v>
      </c>
      <c r="Z55" s="11">
        <v>259</v>
      </c>
      <c r="AA55" s="10">
        <v>20074</v>
      </c>
      <c r="AC55" s="24">
        <f t="shared" si="8"/>
        <v>1.2902261631961742E-2</v>
      </c>
      <c r="AD55" s="20"/>
      <c r="AE55" s="20"/>
    </row>
    <row r="56" spans="2:37" ht="14.5" x14ac:dyDescent="0.35">
      <c r="B56" s="18"/>
      <c r="C56" s="18"/>
      <c r="D56" s="19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AD56" s="20"/>
      <c r="AE56" s="20"/>
    </row>
    <row r="57" spans="2:37" ht="14.5" x14ac:dyDescent="0.35">
      <c r="B57" s="19"/>
      <c r="C57" s="19"/>
      <c r="D57" s="19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"/>
      <c r="X57" s="23" t="s">
        <v>33</v>
      </c>
      <c r="Y57" s="23"/>
      <c r="Z57" s="2"/>
      <c r="AA57" s="2"/>
      <c r="AB57" s="2"/>
      <c r="AC57" s="2"/>
      <c r="AD57" s="20"/>
      <c r="AE57" s="20"/>
    </row>
    <row r="58" spans="2:37" ht="14.5" x14ac:dyDescent="0.35">
      <c r="B58" s="18"/>
      <c r="C58" s="18"/>
      <c r="D58" s="19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"/>
      <c r="X58" s="1" t="s">
        <v>7</v>
      </c>
      <c r="Y58" s="1" t="s">
        <v>8</v>
      </c>
      <c r="Z58" s="1" t="s">
        <v>6</v>
      </c>
      <c r="AA58" s="1" t="s">
        <v>1</v>
      </c>
      <c r="AB58" s="1"/>
      <c r="AC58" s="1"/>
      <c r="AD58" s="20"/>
      <c r="AE58" s="20"/>
    </row>
    <row r="59" spans="2:37" ht="14.5" x14ac:dyDescent="0.35">
      <c r="B59" s="18"/>
      <c r="C59" s="18"/>
      <c r="D59" s="19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1">
        <v>2011</v>
      </c>
      <c r="X59" s="2">
        <v>397</v>
      </c>
      <c r="Y59" s="2">
        <v>444</v>
      </c>
      <c r="Z59" s="2">
        <f t="shared" ref="Z59:Z62" si="9">X59-Y59</f>
        <v>-47</v>
      </c>
      <c r="AA59" s="2">
        <v>3718</v>
      </c>
      <c r="AB59" s="2"/>
      <c r="AC59" s="24">
        <f t="shared" ref="AC59:AC62" si="10">SUM(Z59/AA59)</f>
        <v>-1.2641204948897257E-2</v>
      </c>
      <c r="AD59" s="20"/>
      <c r="AE59" s="20"/>
    </row>
    <row r="60" spans="2:37" ht="14.5" x14ac:dyDescent="0.35">
      <c r="B60" s="18"/>
      <c r="C60" s="18"/>
      <c r="D60" s="19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1">
        <v>2012</v>
      </c>
      <c r="X60" s="2">
        <v>463</v>
      </c>
      <c r="Y60" s="2">
        <v>493</v>
      </c>
      <c r="Z60" s="2">
        <f t="shared" si="9"/>
        <v>-30</v>
      </c>
      <c r="AA60" s="2">
        <v>3689</v>
      </c>
      <c r="AB60" s="2"/>
      <c r="AC60" s="24">
        <f t="shared" si="10"/>
        <v>-8.1322851721333696E-3</v>
      </c>
      <c r="AD60" s="20"/>
      <c r="AE60" s="20"/>
    </row>
    <row r="61" spans="2:37" ht="14.5" x14ac:dyDescent="0.35">
      <c r="B61" s="18"/>
      <c r="C61" s="18"/>
      <c r="D61" s="19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1">
        <v>2013</v>
      </c>
      <c r="X61" s="2">
        <v>460</v>
      </c>
      <c r="Y61" s="2">
        <v>505</v>
      </c>
      <c r="Z61" s="2">
        <f t="shared" si="9"/>
        <v>-45</v>
      </c>
      <c r="AA61" s="2">
        <v>3683</v>
      </c>
      <c r="AB61" s="2"/>
      <c r="AC61" s="24">
        <f t="shared" si="10"/>
        <v>-1.2218300298669563E-2</v>
      </c>
      <c r="AD61" s="20"/>
      <c r="AE61" s="20"/>
    </row>
    <row r="62" spans="2:37" ht="14.5" x14ac:dyDescent="0.35">
      <c r="B62" s="18"/>
      <c r="C62" s="18"/>
      <c r="D62" s="19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1">
        <v>2014</v>
      </c>
      <c r="X62" s="2">
        <v>614</v>
      </c>
      <c r="Y62" s="2">
        <v>588</v>
      </c>
      <c r="Z62" s="2">
        <f t="shared" si="9"/>
        <v>26</v>
      </c>
      <c r="AA62" s="2">
        <v>3657</v>
      </c>
      <c r="AB62" s="2"/>
      <c r="AC62" s="24">
        <f t="shared" si="10"/>
        <v>7.1096527208094062E-3</v>
      </c>
      <c r="AD62" s="20"/>
      <c r="AE62" s="20"/>
    </row>
    <row r="63" spans="2:37" ht="14.5" x14ac:dyDescent="0.35">
      <c r="B63" s="18"/>
      <c r="C63" s="18"/>
      <c r="D63" s="19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1">
        <v>2015</v>
      </c>
      <c r="X63" s="2">
        <v>565</v>
      </c>
      <c r="Y63" s="2">
        <v>549</v>
      </c>
      <c r="Z63" s="2">
        <f>X63-Y63</f>
        <v>16</v>
      </c>
      <c r="AA63" s="2">
        <v>3669</v>
      </c>
      <c r="AB63" s="2"/>
      <c r="AC63" s="24">
        <f>SUM(Z63/AA63)</f>
        <v>4.3608612701008451E-3</v>
      </c>
      <c r="AD63" s="20"/>
      <c r="AE63" s="20"/>
    </row>
    <row r="64" spans="2:37" ht="14.5" x14ac:dyDescent="0.35">
      <c r="B64" s="19"/>
      <c r="C64" s="19"/>
      <c r="D64" s="19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2">
        <v>2016</v>
      </c>
      <c r="X64" s="20">
        <v>876</v>
      </c>
      <c r="Y64" s="20">
        <v>686</v>
      </c>
      <c r="Z64" s="20">
        <f>X64-Y64</f>
        <v>190</v>
      </c>
      <c r="AA64" s="2">
        <v>3685</v>
      </c>
      <c r="AB64" s="20"/>
      <c r="AC64" s="24">
        <f>SUM(Z64/AA64)</f>
        <v>5.1560379918588875E-2</v>
      </c>
      <c r="AD64" s="20"/>
      <c r="AE64" s="20"/>
    </row>
    <row r="65" spans="2:51" ht="14.5" x14ac:dyDescent="0.35">
      <c r="B65" s="18"/>
      <c r="C65" s="18"/>
      <c r="D65" s="19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1">
        <v>2017</v>
      </c>
      <c r="X65" s="11">
        <v>1233</v>
      </c>
      <c r="Y65" s="11">
        <v>872</v>
      </c>
      <c r="Z65" s="11">
        <v>361</v>
      </c>
      <c r="AA65" s="10">
        <v>3871</v>
      </c>
      <c r="AC65" s="24">
        <f>SUM(Z65/AA65)</f>
        <v>9.325755618703177E-2</v>
      </c>
      <c r="AD65" s="20"/>
      <c r="AE65" s="20"/>
    </row>
    <row r="66" spans="2:51" ht="14.5" x14ac:dyDescent="0.35">
      <c r="B66" s="18"/>
      <c r="C66" s="18"/>
      <c r="D66" s="19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AD66" s="20"/>
      <c r="AE66" s="20"/>
    </row>
    <row r="67" spans="2:51" ht="14.5" x14ac:dyDescent="0.35">
      <c r="B67" s="18"/>
      <c r="C67" s="18"/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"/>
      <c r="X67" s="1" t="s">
        <v>35</v>
      </c>
      <c r="Y67" s="1"/>
      <c r="Z67" s="1"/>
      <c r="AA67" s="1"/>
      <c r="AB67" s="1"/>
      <c r="AC67" s="1"/>
      <c r="AD67" s="20"/>
      <c r="AE67" s="20"/>
    </row>
    <row r="68" spans="2:51" ht="14.5" x14ac:dyDescent="0.35">
      <c r="B68" s="18"/>
      <c r="C68" s="18"/>
      <c r="D68" s="19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"/>
      <c r="X68" s="1" t="s">
        <v>7</v>
      </c>
      <c r="Y68" s="1" t="s">
        <v>8</v>
      </c>
      <c r="Z68" s="1" t="s">
        <v>6</v>
      </c>
      <c r="AA68" s="1" t="s">
        <v>1</v>
      </c>
      <c r="AB68" s="1"/>
      <c r="AC68" s="1"/>
      <c r="AD68" s="20"/>
      <c r="AE68" s="20"/>
    </row>
    <row r="69" spans="2:51" ht="14.5" x14ac:dyDescent="0.35">
      <c r="B69" s="18"/>
      <c r="C69" s="18"/>
      <c r="D69" s="19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1">
        <v>2011</v>
      </c>
      <c r="X69" s="2">
        <v>20</v>
      </c>
      <c r="Y69" s="2">
        <v>125</v>
      </c>
      <c r="Z69" s="2">
        <f t="shared" ref="Z69" si="11">X69-Y69</f>
        <v>-105</v>
      </c>
      <c r="AA69" s="2">
        <v>1185</v>
      </c>
      <c r="AB69" s="2"/>
      <c r="AC69" s="24">
        <f t="shared" ref="AC69" si="12">SUM(Z69/AA69)</f>
        <v>-8.8607594936708861E-2</v>
      </c>
      <c r="AD69" s="20"/>
      <c r="AE69" s="20"/>
      <c r="AF69" s="33"/>
    </row>
    <row r="70" spans="2:51" ht="14.5" x14ac:dyDescent="0.35">
      <c r="B70" s="18"/>
      <c r="C70" s="18"/>
      <c r="D70" s="19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1">
        <v>2012</v>
      </c>
      <c r="X70" s="2">
        <v>57</v>
      </c>
      <c r="Y70" s="2">
        <v>165</v>
      </c>
      <c r="Z70" s="2">
        <f>X70-Y70</f>
        <v>-108</v>
      </c>
      <c r="AA70" s="2">
        <v>1164</v>
      </c>
      <c r="AB70" s="2"/>
      <c r="AC70" s="24">
        <f>SUM(Z70/AA70)</f>
        <v>-9.2783505154639179E-2</v>
      </c>
      <c r="AD70" s="20"/>
      <c r="AE70" s="20"/>
      <c r="AF70" s="33"/>
      <c r="AW70" s="20"/>
      <c r="AX70" s="20"/>
      <c r="AY70" s="20"/>
    </row>
    <row r="71" spans="2:51" ht="14.5" x14ac:dyDescent="0.35">
      <c r="B71" s="19"/>
      <c r="C71" s="19"/>
      <c r="D71" s="19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1">
        <v>2013</v>
      </c>
      <c r="X71" s="2">
        <v>51</v>
      </c>
      <c r="Y71" s="2">
        <v>181</v>
      </c>
      <c r="Z71" s="2">
        <f>X71-Y71</f>
        <v>-130</v>
      </c>
      <c r="AA71" s="2">
        <v>1149</v>
      </c>
      <c r="AB71" s="2"/>
      <c r="AC71" s="24">
        <f>SUM(Z71/AA71)</f>
        <v>-0.11314186248912098</v>
      </c>
      <c r="AD71" s="20"/>
      <c r="AE71" s="20"/>
      <c r="AF71" s="33"/>
    </row>
    <row r="72" spans="2:51" ht="14.5" x14ac:dyDescent="0.35">
      <c r="B72" s="18"/>
      <c r="C72" s="18"/>
      <c r="D72" s="19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1">
        <v>2014</v>
      </c>
      <c r="X72" s="2">
        <v>33</v>
      </c>
      <c r="Y72" s="2">
        <v>166</v>
      </c>
      <c r="Z72" s="2">
        <f>X72-Y72</f>
        <v>-133</v>
      </c>
      <c r="AA72" s="2">
        <v>1129</v>
      </c>
      <c r="AB72" s="2"/>
      <c r="AC72" s="24">
        <f>SUM(Z72/AA72)</f>
        <v>-0.11780336581045173</v>
      </c>
      <c r="AD72" s="20"/>
      <c r="AE72" s="20"/>
      <c r="AF72" s="33"/>
    </row>
    <row r="73" spans="2:51" ht="14.5" x14ac:dyDescent="0.35">
      <c r="B73" s="18"/>
      <c r="C73" s="18"/>
      <c r="D73" s="19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1">
        <v>2015</v>
      </c>
      <c r="X73" s="2">
        <v>20</v>
      </c>
      <c r="Y73" s="2">
        <v>100</v>
      </c>
      <c r="Z73" s="2">
        <f>X73-Y73</f>
        <v>-80</v>
      </c>
      <c r="AA73" s="2">
        <v>1122</v>
      </c>
      <c r="AB73" s="2"/>
      <c r="AC73" s="24">
        <f>SUM(Z73/AA73)</f>
        <v>-7.130124777183601E-2</v>
      </c>
      <c r="AD73" s="20"/>
      <c r="AE73" s="20"/>
      <c r="AF73" s="33"/>
    </row>
    <row r="74" spans="2:51" ht="14.5" x14ac:dyDescent="0.35">
      <c r="B74" s="18"/>
      <c r="C74" s="18"/>
      <c r="D74" s="19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2">
        <v>2016</v>
      </c>
      <c r="X74" s="20">
        <v>-5</v>
      </c>
      <c r="Y74" s="20">
        <v>120</v>
      </c>
      <c r="Z74" s="20">
        <f>X74-Y74</f>
        <v>-125</v>
      </c>
      <c r="AA74" s="2">
        <v>1129</v>
      </c>
      <c r="AB74" s="20"/>
      <c r="AC74" s="24">
        <f>SUM(Z74/AA74)</f>
        <v>-0.11071744906997343</v>
      </c>
      <c r="AD74" s="20"/>
      <c r="AE74" s="20"/>
      <c r="AF74" s="35"/>
    </row>
    <row r="75" spans="2:51" ht="14.5" x14ac:dyDescent="0.35">
      <c r="B75" s="18"/>
      <c r="C75" s="18"/>
      <c r="D75" s="19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1">
        <v>2017</v>
      </c>
      <c r="X75">
        <v>150</v>
      </c>
      <c r="Y75">
        <v>135</v>
      </c>
      <c r="Z75">
        <v>15</v>
      </c>
      <c r="AA75" s="31">
        <v>1069</v>
      </c>
      <c r="AC75" s="24">
        <f>SUM(Z75/AA75)</f>
        <v>1.4031805425631431E-2</v>
      </c>
      <c r="AD75" s="20"/>
      <c r="AE75" s="20"/>
    </row>
    <row r="76" spans="2:51" ht="14.5" x14ac:dyDescent="0.35">
      <c r="B76" s="18"/>
      <c r="C76" s="18"/>
      <c r="D76" s="19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</row>
    <row r="77" spans="2:51" ht="14.5" x14ac:dyDescent="0.35">
      <c r="B77" s="18"/>
      <c r="C77" s="18"/>
      <c r="D77" s="19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</row>
    <row r="78" spans="2:51" ht="14.5" x14ac:dyDescent="0.35">
      <c r="B78" s="18"/>
      <c r="C78" s="18"/>
      <c r="D78" s="19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</row>
    <row r="79" spans="2:51" ht="14.5" x14ac:dyDescent="0.35">
      <c r="B79" s="18"/>
      <c r="C79" s="18"/>
      <c r="D79" s="19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</row>
    <row r="80" spans="2:51" ht="14.5" x14ac:dyDescent="0.35">
      <c r="B80" s="18"/>
      <c r="C80" s="19"/>
      <c r="D80" s="18"/>
      <c r="E80" s="18"/>
      <c r="F80" s="19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Y80" s="19"/>
      <c r="Z80" s="18"/>
      <c r="AA80" s="18"/>
      <c r="AB80" s="19"/>
      <c r="AC80" s="18"/>
      <c r="AD80" s="18"/>
      <c r="AE80" s="19"/>
      <c r="AF80" s="18"/>
      <c r="AG80" s="18"/>
      <c r="AH80" s="19"/>
      <c r="AI80" s="18"/>
      <c r="AJ80" s="18"/>
    </row>
    <row r="81" spans="2:36" ht="14.5" x14ac:dyDescent="0.35">
      <c r="B81" s="18"/>
      <c r="C81" s="19"/>
      <c r="D81" s="18"/>
      <c r="E81" s="18"/>
      <c r="F81" s="19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Y81" s="19"/>
      <c r="Z81" s="18"/>
      <c r="AA81" s="18"/>
      <c r="AB81" s="19"/>
      <c r="AC81" s="18"/>
      <c r="AD81" s="18"/>
      <c r="AE81" s="19"/>
      <c r="AF81" s="18"/>
      <c r="AG81" s="18"/>
      <c r="AH81" s="19"/>
      <c r="AI81" s="18"/>
      <c r="AJ81" s="18"/>
    </row>
    <row r="82" spans="2:36" ht="14.5" x14ac:dyDescent="0.35">
      <c r="B82" s="18"/>
      <c r="C82" s="19"/>
      <c r="D82" s="18"/>
      <c r="E82" s="18"/>
      <c r="F82" s="19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Y82" s="19"/>
      <c r="Z82" s="18"/>
      <c r="AA82" s="18"/>
      <c r="AB82" s="19"/>
      <c r="AC82" s="18"/>
      <c r="AD82" s="18"/>
      <c r="AE82" s="19"/>
      <c r="AF82" s="18"/>
      <c r="AG82" s="18"/>
      <c r="AH82" s="19"/>
      <c r="AI82" s="18"/>
      <c r="AJ82" s="18"/>
    </row>
    <row r="83" spans="2:36" ht="14.5" x14ac:dyDescent="0.35">
      <c r="B83" s="18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</row>
    <row r="84" spans="2:36" ht="14.5" x14ac:dyDescent="0.35"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</row>
    <row r="85" spans="2:36" ht="14.5" x14ac:dyDescent="0.35"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</row>
    <row r="86" spans="2:36" ht="14.5" x14ac:dyDescent="0.35"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</row>
    <row r="87" spans="2:36" ht="14.5" x14ac:dyDescent="0.35">
      <c r="B87" s="2"/>
      <c r="C87" s="1"/>
      <c r="D87" s="1"/>
      <c r="E87" s="1"/>
      <c r="F87" s="1"/>
      <c r="G87" s="1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2:36" ht="14.5" x14ac:dyDescent="0.35">
      <c r="B88" s="1"/>
      <c r="C88" s="10"/>
      <c r="D88" s="10"/>
      <c r="E88" s="10"/>
      <c r="F88" s="10"/>
      <c r="G88" s="10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</row>
    <row r="89" spans="2:36" ht="14.5" x14ac:dyDescent="0.35">
      <c r="B89" s="1"/>
      <c r="C89" s="10"/>
      <c r="D89" s="10"/>
      <c r="E89" s="10"/>
      <c r="F89" s="10"/>
      <c r="G89" s="10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</row>
    <row r="90" spans="2:36" ht="14.5" x14ac:dyDescent="0.35">
      <c r="B90" s="18"/>
      <c r="C90" s="18"/>
      <c r="D90" s="19"/>
      <c r="E90" s="18"/>
      <c r="F90" s="18"/>
      <c r="G90" s="10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</row>
    <row r="91" spans="2:36" ht="14.5" x14ac:dyDescent="0.35">
      <c r="B91" s="18"/>
      <c r="C91" s="18"/>
      <c r="D91" s="19"/>
      <c r="E91" s="19"/>
      <c r="F91" s="19"/>
      <c r="G91" s="10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</row>
    <row r="92" spans="2:36" ht="14.5" x14ac:dyDescent="0.35">
      <c r="B92" s="19"/>
      <c r="C92" s="19"/>
      <c r="D92" s="20"/>
      <c r="E92" s="20"/>
      <c r="F92" s="20"/>
    </row>
    <row r="93" spans="2:36" ht="14.5" x14ac:dyDescent="0.35">
      <c r="B93" s="18"/>
      <c r="C93" s="19"/>
      <c r="D93" s="20"/>
      <c r="E93" s="20"/>
      <c r="F93" s="20"/>
    </row>
    <row r="94" spans="2:36" ht="14.5" x14ac:dyDescent="0.35">
      <c r="B94" s="18"/>
      <c r="C94" s="19"/>
      <c r="D94" s="20"/>
      <c r="E94" s="20"/>
      <c r="F94" s="20"/>
    </row>
    <row r="95" spans="2:36" ht="14.5" x14ac:dyDescent="0.35">
      <c r="B95" s="18"/>
      <c r="C95" s="19"/>
      <c r="D95" s="20"/>
      <c r="E95" s="20"/>
      <c r="F95" s="20"/>
    </row>
    <row r="96" spans="2:36" ht="14.5" x14ac:dyDescent="0.35">
      <c r="B96" s="18"/>
      <c r="C96" s="19"/>
      <c r="D96" s="20"/>
      <c r="E96" s="20"/>
      <c r="F96" s="20"/>
    </row>
    <row r="97" spans="2:6" ht="14.5" x14ac:dyDescent="0.35">
      <c r="B97" s="18"/>
      <c r="C97" s="19"/>
      <c r="D97" s="20"/>
      <c r="E97" s="20"/>
      <c r="F97" s="20"/>
    </row>
    <row r="98" spans="2:6" ht="14.5" x14ac:dyDescent="0.35">
      <c r="C98" s="19"/>
      <c r="D98" s="20"/>
      <c r="E98" s="20"/>
      <c r="F98" s="20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B4"/>
  <sheetViews>
    <sheetView workbookViewId="0">
      <selection activeCell="B4" sqref="B4"/>
    </sheetView>
  </sheetViews>
  <sheetFormatPr defaultRowHeight="14" x14ac:dyDescent="0.3"/>
  <sheetData>
    <row r="1" spans="1:2" s="5" customFormat="1" ht="18" x14ac:dyDescent="0.4">
      <c r="A1" s="4" t="s">
        <v>0</v>
      </c>
    </row>
    <row r="2" spans="1:2" ht="18" x14ac:dyDescent="0.4">
      <c r="A2" s="3" t="s">
        <v>1</v>
      </c>
    </row>
    <row r="3" spans="1:2" ht="14.5" x14ac:dyDescent="0.35">
      <c r="A3" s="1" t="s">
        <v>2</v>
      </c>
      <c r="B3" s="2" t="s">
        <v>4</v>
      </c>
    </row>
    <row r="4" spans="1:2" ht="14.5" x14ac:dyDescent="0.35">
      <c r="A4" s="1" t="s">
        <v>3</v>
      </c>
      <c r="B4" s="6">
        <v>43281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Frumgögn</vt:lpstr>
      <vt:lpstr>Úrvinnsla</vt:lpstr>
      <vt:lpstr>Birting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Eydís Ingólfsdóttir</dc:creator>
  <cp:lastModifiedBy>Helena Eydís Ingólfsdóttir</cp:lastModifiedBy>
  <dcterms:created xsi:type="dcterms:W3CDTF">2017-05-19T11:15:18Z</dcterms:created>
  <dcterms:modified xsi:type="dcterms:W3CDTF">2018-09-11T10:47:41Z</dcterms:modified>
</cp:coreProperties>
</file>