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03"/>
  <workbookPr/>
  <mc:AlternateContent xmlns:mc="http://schemas.openxmlformats.org/markup-compatibility/2006">
    <mc:Choice Requires="x15">
      <x15ac:absPath xmlns:x15ac="http://schemas.microsoft.com/office/spreadsheetml/2010/11/ac" url="/Users/helenaingolfsdottir/Downloads/"/>
    </mc:Choice>
  </mc:AlternateContent>
  <xr:revisionPtr revIDLastSave="6" documentId="13_ncr:1_{4AC554A9-7AAD-234F-A326-81668AFBFA81}" xr6:coauthVersionLast="47" xr6:coauthVersionMax="47" xr10:uidLastSave="{35D9CA9C-CADD-4795-89AE-25DCBDD99960}"/>
  <bookViews>
    <workbookView xWindow="29400" yWindow="0" windowWidth="34360" windowHeight="28800" firstSheet="1" activeTab="1" xr2:uid="{00000000-000D-0000-FFFF-FFFF00000000}"/>
  </bookViews>
  <sheets>
    <sheet name="Frumgöng" sheetId="1" r:id="rId1"/>
    <sheet name="Úrvinnsla" sheetId="2" r:id="rId2"/>
    <sheet name="Birting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1" i="2" l="1"/>
  <c r="K36" i="2"/>
  <c r="L36" i="2"/>
  <c r="M36" i="2"/>
  <c r="N36" i="2"/>
  <c r="AC17" i="2" s="1"/>
  <c r="AA17" i="2"/>
  <c r="AB17" i="2"/>
  <c r="N97" i="2"/>
  <c r="AC33" i="2" s="1"/>
  <c r="AC40" i="2" s="1"/>
  <c r="N91" i="2"/>
  <c r="N84" i="2"/>
  <c r="N49" i="2"/>
  <c r="C43" i="2"/>
  <c r="D43" i="2"/>
  <c r="E43" i="2"/>
  <c r="F43" i="2"/>
  <c r="G43" i="2"/>
  <c r="H43" i="2"/>
  <c r="I43" i="2"/>
  <c r="J43" i="2"/>
  <c r="K43" i="2"/>
  <c r="L43" i="2"/>
  <c r="M43" i="2"/>
  <c r="N43" i="2"/>
  <c r="B43" i="2"/>
  <c r="C42" i="1"/>
  <c r="D42" i="1"/>
  <c r="E42" i="1"/>
  <c r="F42" i="1"/>
  <c r="G42" i="1"/>
  <c r="H42" i="1"/>
  <c r="I42" i="1"/>
  <c r="J42" i="1"/>
  <c r="K42" i="1"/>
  <c r="L42" i="1"/>
  <c r="M42" i="1"/>
  <c r="N42" i="1"/>
  <c r="N63" i="1" s="1"/>
  <c r="B42" i="1"/>
  <c r="AC39" i="2"/>
  <c r="AC31" i="2"/>
  <c r="AC38" i="2" s="1"/>
  <c r="AC32" i="2"/>
  <c r="AC24" i="2"/>
  <c r="AC25" i="2"/>
  <c r="AC26" i="2"/>
  <c r="AC18" i="2"/>
  <c r="AC19" i="2"/>
  <c r="B26" i="2"/>
  <c r="C26" i="1"/>
  <c r="D26" i="1"/>
  <c r="E26" i="1"/>
  <c r="F26" i="1"/>
  <c r="G26" i="1"/>
  <c r="H26" i="1"/>
  <c r="I26" i="1"/>
  <c r="J26" i="1"/>
  <c r="K26" i="1"/>
  <c r="L26" i="1"/>
  <c r="M26" i="1"/>
  <c r="N26" i="1"/>
  <c r="B26" i="1"/>
  <c r="L24" i="1"/>
  <c r="K24" i="1"/>
  <c r="J24" i="1"/>
  <c r="I24" i="1"/>
  <c r="H24" i="1"/>
  <c r="G24" i="1"/>
  <c r="F24" i="1"/>
  <c r="E24" i="1"/>
  <c r="D24" i="1"/>
  <c r="C24" i="1"/>
  <c r="B24" i="1"/>
  <c r="N26" i="2"/>
  <c r="AC11" i="2" s="1"/>
  <c r="AC9" i="2"/>
  <c r="AC10" i="2"/>
  <c r="N20" i="2"/>
  <c r="C20" i="1"/>
  <c r="D20" i="1"/>
  <c r="E20" i="1"/>
  <c r="F20" i="1"/>
  <c r="G20" i="1"/>
  <c r="H20" i="1"/>
  <c r="I20" i="1"/>
  <c r="J20" i="1"/>
  <c r="K20" i="1"/>
  <c r="L20" i="1"/>
  <c r="M20" i="1"/>
  <c r="N20" i="1"/>
  <c r="B20" i="1"/>
  <c r="N13" i="2"/>
  <c r="M13" i="2"/>
  <c r="C90" i="1"/>
  <c r="D90" i="1"/>
  <c r="E90" i="1"/>
  <c r="F90" i="1"/>
  <c r="G90" i="1"/>
  <c r="H90" i="1"/>
  <c r="I90" i="1"/>
  <c r="J90" i="1"/>
  <c r="K90" i="1"/>
  <c r="L90" i="1"/>
  <c r="M90" i="1"/>
  <c r="N90" i="1"/>
  <c r="B90" i="1"/>
  <c r="C84" i="1"/>
  <c r="D84" i="1"/>
  <c r="E84" i="1"/>
  <c r="F84" i="1"/>
  <c r="G84" i="1"/>
  <c r="H84" i="1"/>
  <c r="I84" i="1"/>
  <c r="J84" i="1"/>
  <c r="K84" i="1"/>
  <c r="L84" i="1"/>
  <c r="M84" i="1"/>
  <c r="N84" i="1"/>
  <c r="B84" i="1"/>
  <c r="L77" i="1"/>
  <c r="M77" i="1"/>
  <c r="N77" i="1"/>
  <c r="M56" i="1"/>
  <c r="N56" i="1"/>
  <c r="N48" i="1"/>
  <c r="M48" i="1"/>
  <c r="N35" i="1"/>
  <c r="N69" i="1"/>
  <c r="N13" i="1"/>
  <c r="W12" i="2" l="1"/>
  <c r="X12" i="2"/>
  <c r="Y12" i="2"/>
  <c r="Z12" i="2"/>
  <c r="AA12" i="2"/>
  <c r="M26" i="2"/>
  <c r="AB11" i="2" s="1"/>
  <c r="Z20" i="2"/>
  <c r="AA20" i="2"/>
  <c r="AB20" i="2"/>
  <c r="Z19" i="2"/>
  <c r="AA19" i="2"/>
  <c r="Z18" i="2"/>
  <c r="AA18" i="2"/>
  <c r="AB18" i="2"/>
  <c r="Z17" i="2"/>
  <c r="M20" i="2"/>
  <c r="AB10" i="2" s="1"/>
  <c r="M60" i="2"/>
  <c r="AB24" i="2" s="1"/>
  <c r="K49" i="2"/>
  <c r="L49" i="2"/>
  <c r="M49" i="2"/>
  <c r="AB19" i="2" s="1"/>
  <c r="AB25" i="2"/>
  <c r="AB26" i="2"/>
  <c r="M97" i="2"/>
  <c r="AB33" i="2" s="1"/>
  <c r="M91" i="2"/>
  <c r="AB32" i="2" s="1"/>
  <c r="AB34" i="2"/>
  <c r="M84" i="2"/>
  <c r="AB31" i="2" s="1"/>
  <c r="AL81" i="1"/>
  <c r="Z84" i="1"/>
  <c r="Z77" i="1"/>
  <c r="Z58" i="1"/>
  <c r="Z20" i="1"/>
  <c r="AC65" i="1"/>
  <c r="AD65" i="1"/>
  <c r="AE65" i="1"/>
  <c r="AF65" i="1"/>
  <c r="AG65" i="1"/>
  <c r="AH65" i="1"/>
  <c r="AI65" i="1"/>
  <c r="AJ65" i="1"/>
  <c r="AK65" i="1"/>
  <c r="AL65" i="1"/>
  <c r="AM65" i="1"/>
  <c r="AB65" i="1"/>
  <c r="O65" i="1"/>
  <c r="P65" i="1"/>
  <c r="Q65" i="1"/>
  <c r="R65" i="1"/>
  <c r="S65" i="1"/>
  <c r="T65" i="1"/>
  <c r="U65" i="1"/>
  <c r="V65" i="1"/>
  <c r="W65" i="1"/>
  <c r="X65" i="1"/>
  <c r="Y65" i="1"/>
  <c r="AM58" i="1"/>
  <c r="M58" i="1"/>
  <c r="AM48" i="1"/>
  <c r="AM42" i="1"/>
  <c r="AM35" i="1"/>
  <c r="Z48" i="1"/>
  <c r="Z42" i="1"/>
  <c r="Z35" i="1"/>
  <c r="M63" i="1"/>
  <c r="M35" i="1"/>
  <c r="AM26" i="1"/>
  <c r="AM90" i="1" s="1"/>
  <c r="AM20" i="1"/>
  <c r="AM84" i="1" s="1"/>
  <c r="AM13" i="1"/>
  <c r="AM77" i="1" s="1"/>
  <c r="M69" i="1"/>
  <c r="Z26" i="1"/>
  <c r="Z13" i="1"/>
  <c r="M13" i="1"/>
  <c r="Z34" i="2"/>
  <c r="AA34" i="2"/>
  <c r="Z25" i="2"/>
  <c r="AA25" i="2"/>
  <c r="Z26" i="2"/>
  <c r="AA26" i="2"/>
  <c r="K97" i="2"/>
  <c r="Z33" i="2" s="1"/>
  <c r="L97" i="2"/>
  <c r="AA33" i="2" s="1"/>
  <c r="K91" i="2"/>
  <c r="Z32" i="2" s="1"/>
  <c r="L91" i="2"/>
  <c r="AA32" i="2" s="1"/>
  <c r="K84" i="2"/>
  <c r="Z31" i="2" s="1"/>
  <c r="L84" i="2"/>
  <c r="AA31" i="2" s="1"/>
  <c r="K65" i="2"/>
  <c r="K62" i="2"/>
  <c r="L62" i="2"/>
  <c r="K26" i="2"/>
  <c r="Z11" i="2" s="1"/>
  <c r="L26" i="2"/>
  <c r="AA11" i="2" s="1"/>
  <c r="K20" i="2"/>
  <c r="Z10" i="2" s="1"/>
  <c r="L20" i="2"/>
  <c r="AA10" i="2" s="1"/>
  <c r="K13" i="2"/>
  <c r="Z9" i="2" s="1"/>
  <c r="L13" i="2"/>
  <c r="AA9" i="2" s="1"/>
  <c r="AK86" i="1"/>
  <c r="AL86" i="1"/>
  <c r="AK88" i="1"/>
  <c r="AL88" i="1"/>
  <c r="AK89" i="1"/>
  <c r="AL89" i="1"/>
  <c r="AK74" i="1"/>
  <c r="AL74" i="1"/>
  <c r="AK75" i="1"/>
  <c r="AL75" i="1"/>
  <c r="AK76" i="1"/>
  <c r="AL76" i="1"/>
  <c r="AK79" i="1"/>
  <c r="AL79" i="1"/>
  <c r="AK82" i="1"/>
  <c r="AL82" i="1"/>
  <c r="AK83" i="1"/>
  <c r="AL83" i="1"/>
  <c r="AK81" i="1"/>
  <c r="AL73" i="1"/>
  <c r="AK73" i="1"/>
  <c r="Y73" i="1"/>
  <c r="Y74" i="1"/>
  <c r="Y75" i="1"/>
  <c r="Y76" i="1"/>
  <c r="Y79" i="1"/>
  <c r="Y82" i="1"/>
  <c r="Y83" i="1"/>
  <c r="Y81" i="1"/>
  <c r="Y86" i="1"/>
  <c r="Y88" i="1"/>
  <c r="Y89" i="1"/>
  <c r="X74" i="1"/>
  <c r="X75" i="1"/>
  <c r="X76" i="1"/>
  <c r="X78" i="1"/>
  <c r="X79" i="1"/>
  <c r="X82" i="1"/>
  <c r="X83" i="1"/>
  <c r="X81" i="1"/>
  <c r="X85" i="1"/>
  <c r="X86" i="1"/>
  <c r="X88" i="1"/>
  <c r="X89" i="1"/>
  <c r="X73" i="1"/>
  <c r="AB39" i="2" l="1"/>
  <c r="AB40" i="2"/>
  <c r="AB9" i="2"/>
  <c r="AA41" i="2"/>
  <c r="Z41" i="2"/>
  <c r="AB38" i="2"/>
  <c r="L60" i="2"/>
  <c r="AA24" i="2" s="1"/>
  <c r="K60" i="2"/>
  <c r="Z24" i="2" s="1"/>
  <c r="Z40" i="2"/>
  <c r="AA39" i="2"/>
  <c r="Z38" i="2"/>
  <c r="Z39" i="2"/>
  <c r="AA40" i="2"/>
  <c r="AA38" i="2"/>
  <c r="AM63" i="1"/>
  <c r="L76" i="1"/>
  <c r="Z56" i="1"/>
  <c r="Z63" i="1"/>
  <c r="AM56" i="1"/>
  <c r="AM69" i="1"/>
  <c r="K89" i="1"/>
  <c r="L73" i="1"/>
  <c r="L75" i="1"/>
  <c r="L89" i="1"/>
  <c r="K74" i="1"/>
  <c r="L74" i="1"/>
  <c r="K81" i="1"/>
  <c r="K76" i="1"/>
  <c r="L82" i="1"/>
  <c r="L81" i="1"/>
  <c r="K82" i="1"/>
  <c r="L83" i="1"/>
  <c r="K75" i="1"/>
  <c r="K83" i="1"/>
  <c r="K73" i="1"/>
  <c r="AK58" i="1"/>
  <c r="AL58" i="1"/>
  <c r="W58" i="1"/>
  <c r="X58" i="1"/>
  <c r="Y58" i="1"/>
  <c r="AL48" i="1"/>
  <c r="AK48" i="1"/>
  <c r="AL42" i="1"/>
  <c r="AK42" i="1"/>
  <c r="AL35" i="1"/>
  <c r="AK35" i="1"/>
  <c r="Y48" i="1"/>
  <c r="X48" i="1"/>
  <c r="Y42" i="1"/>
  <c r="X42" i="1"/>
  <c r="Y35" i="1"/>
  <c r="X35" i="1"/>
  <c r="L47" i="1"/>
  <c r="K47" i="1"/>
  <c r="L46" i="1"/>
  <c r="K46" i="1"/>
  <c r="L44" i="1"/>
  <c r="K44" i="1"/>
  <c r="L41" i="1"/>
  <c r="K41" i="1"/>
  <c r="L40" i="1"/>
  <c r="K40" i="1"/>
  <c r="L37" i="1"/>
  <c r="K37" i="1"/>
  <c r="L34" i="1"/>
  <c r="K34" i="1"/>
  <c r="L33" i="1"/>
  <c r="K33" i="1"/>
  <c r="L32" i="1"/>
  <c r="K32" i="1"/>
  <c r="L31" i="1"/>
  <c r="K31" i="1"/>
  <c r="L25" i="1"/>
  <c r="K25" i="1"/>
  <c r="L17" i="1"/>
  <c r="K17" i="1"/>
  <c r="L19" i="1"/>
  <c r="K19" i="1"/>
  <c r="L18" i="1"/>
  <c r="K18" i="1"/>
  <c r="K10" i="1"/>
  <c r="L10" i="1"/>
  <c r="K11" i="1"/>
  <c r="L11" i="1"/>
  <c r="K12" i="1"/>
  <c r="L12" i="1"/>
  <c r="L9" i="1"/>
  <c r="K9" i="1"/>
  <c r="AL26" i="1"/>
  <c r="AK26" i="1"/>
  <c r="AL20" i="1"/>
  <c r="AK20" i="1"/>
  <c r="AL13" i="1"/>
  <c r="AK13" i="1"/>
  <c r="Y26" i="1"/>
  <c r="X26" i="1"/>
  <c r="Y20" i="1"/>
  <c r="X20" i="1"/>
  <c r="Y13" i="1"/>
  <c r="X13" i="1"/>
  <c r="J9" i="1"/>
  <c r="H97" i="2"/>
  <c r="H91" i="2"/>
  <c r="H47" i="1"/>
  <c r="H26" i="2"/>
  <c r="G20" i="2"/>
  <c r="J76" i="1"/>
  <c r="J75" i="1"/>
  <c r="J74" i="1"/>
  <c r="J73" i="1"/>
  <c r="J47" i="1"/>
  <c r="J46" i="1"/>
  <c r="J44" i="1"/>
  <c r="J39" i="1"/>
  <c r="J41" i="1"/>
  <c r="J40" i="1"/>
  <c r="J37" i="1"/>
  <c r="J34" i="1"/>
  <c r="J33" i="1"/>
  <c r="J32" i="1"/>
  <c r="J31" i="1"/>
  <c r="J25" i="1"/>
  <c r="J17" i="1"/>
  <c r="J19" i="1"/>
  <c r="J18" i="1"/>
  <c r="J12" i="1"/>
  <c r="J10" i="1"/>
  <c r="W89" i="1"/>
  <c r="J89" i="1" s="1"/>
  <c r="W88" i="1"/>
  <c r="W86" i="1"/>
  <c r="W81" i="1"/>
  <c r="J81" i="1" s="1"/>
  <c r="W83" i="1"/>
  <c r="J83" i="1" s="1"/>
  <c r="W82" i="1"/>
  <c r="J82" i="1" s="1"/>
  <c r="W79" i="1"/>
  <c r="W77" i="1"/>
  <c r="W48" i="1"/>
  <c r="W42" i="1"/>
  <c r="W63" i="1" s="1"/>
  <c r="W35" i="1"/>
  <c r="V26" i="1"/>
  <c r="W26" i="1"/>
  <c r="AJ90" i="1"/>
  <c r="AJ84" i="1"/>
  <c r="AJ77" i="1"/>
  <c r="AJ58" i="1"/>
  <c r="AJ48" i="1"/>
  <c r="AJ42" i="1"/>
  <c r="AJ35" i="1"/>
  <c r="AG26" i="1"/>
  <c r="AH26" i="1"/>
  <c r="AJ26" i="1"/>
  <c r="AI26" i="1"/>
  <c r="AI20" i="1"/>
  <c r="AJ20" i="1"/>
  <c r="AJ13" i="1"/>
  <c r="W13" i="1"/>
  <c r="H9" i="1"/>
  <c r="AL90" i="1" l="1"/>
  <c r="AL84" i="1"/>
  <c r="X63" i="1"/>
  <c r="Y63" i="1"/>
  <c r="AJ63" i="1"/>
  <c r="AL63" i="1"/>
  <c r="AK63" i="1"/>
  <c r="AL56" i="1"/>
  <c r="AK56" i="1"/>
  <c r="L58" i="1"/>
  <c r="K58" i="1"/>
  <c r="AK69" i="1"/>
  <c r="AL69" i="1"/>
  <c r="W69" i="1"/>
  <c r="AL77" i="1"/>
  <c r="X69" i="1"/>
  <c r="L13" i="1"/>
  <c r="AJ69" i="1"/>
  <c r="K13" i="1"/>
  <c r="W56" i="1"/>
  <c r="AK77" i="1"/>
  <c r="X56" i="1"/>
  <c r="Y56" i="1"/>
  <c r="Y84" i="1"/>
  <c r="Y69" i="1"/>
  <c r="AK84" i="1"/>
  <c r="Y77" i="1"/>
  <c r="X77" i="1"/>
  <c r="X84" i="1"/>
  <c r="AK90" i="1"/>
  <c r="X90" i="1"/>
  <c r="Y90" i="1"/>
  <c r="L63" i="1"/>
  <c r="K48" i="1"/>
  <c r="L48" i="1"/>
  <c r="K35" i="1"/>
  <c r="L35" i="1"/>
  <c r="J77" i="1"/>
  <c r="J48" i="1"/>
  <c r="J63" i="1"/>
  <c r="AJ56" i="1"/>
  <c r="J35" i="1"/>
  <c r="J58" i="1"/>
  <c r="W84" i="1"/>
  <c r="W90" i="1"/>
  <c r="I20" i="2"/>
  <c r="X10" i="2" s="1"/>
  <c r="R34" i="2"/>
  <c r="S34" i="2"/>
  <c r="T34" i="2"/>
  <c r="U34" i="2"/>
  <c r="V34" i="2"/>
  <c r="W34" i="2"/>
  <c r="X34" i="2"/>
  <c r="Y34" i="2"/>
  <c r="Q34" i="2"/>
  <c r="W32" i="2"/>
  <c r="C97" i="2"/>
  <c r="R33" i="2" s="1"/>
  <c r="D97" i="2"/>
  <c r="S33" i="2" s="1"/>
  <c r="E97" i="2"/>
  <c r="T33" i="2" s="1"/>
  <c r="F97" i="2"/>
  <c r="U33" i="2" s="1"/>
  <c r="G97" i="2"/>
  <c r="V33" i="2" s="1"/>
  <c r="W33" i="2"/>
  <c r="I97" i="2"/>
  <c r="X33" i="2" s="1"/>
  <c r="J97" i="2"/>
  <c r="Y33" i="2" s="1"/>
  <c r="B97" i="2"/>
  <c r="Q33" i="2" s="1"/>
  <c r="C91" i="2"/>
  <c r="R32" i="2" s="1"/>
  <c r="D91" i="2"/>
  <c r="S32" i="2" s="1"/>
  <c r="E91" i="2"/>
  <c r="T32" i="2" s="1"/>
  <c r="F91" i="2"/>
  <c r="U32" i="2" s="1"/>
  <c r="G91" i="2"/>
  <c r="V32" i="2" s="1"/>
  <c r="I91" i="2"/>
  <c r="X32" i="2" s="1"/>
  <c r="J91" i="2"/>
  <c r="Y32" i="2" s="1"/>
  <c r="B91" i="2"/>
  <c r="Q32" i="2" s="1"/>
  <c r="C84" i="2"/>
  <c r="R31" i="2" s="1"/>
  <c r="D84" i="2"/>
  <c r="S31" i="2" s="1"/>
  <c r="E84" i="2"/>
  <c r="T31" i="2" s="1"/>
  <c r="F84" i="2"/>
  <c r="U31" i="2" s="1"/>
  <c r="G84" i="2"/>
  <c r="V31" i="2" s="1"/>
  <c r="H84" i="2"/>
  <c r="W31" i="2" s="1"/>
  <c r="I84" i="2"/>
  <c r="X31" i="2" s="1"/>
  <c r="J84" i="2"/>
  <c r="Y31" i="2" s="1"/>
  <c r="B84" i="2"/>
  <c r="Q31" i="2" s="1"/>
  <c r="C62" i="2"/>
  <c r="D62" i="2"/>
  <c r="E62" i="2"/>
  <c r="F62" i="2"/>
  <c r="G62" i="2"/>
  <c r="H62" i="2"/>
  <c r="I62" i="2"/>
  <c r="J62" i="2"/>
  <c r="B62" i="2"/>
  <c r="O58" i="1"/>
  <c r="P58" i="1"/>
  <c r="Q58" i="1"/>
  <c r="R58" i="1"/>
  <c r="S58" i="1"/>
  <c r="T58" i="1"/>
  <c r="U58" i="1"/>
  <c r="V58" i="1"/>
  <c r="AB58" i="1"/>
  <c r="AC58" i="1"/>
  <c r="AD58" i="1"/>
  <c r="AE58" i="1"/>
  <c r="AF58" i="1"/>
  <c r="AG58" i="1"/>
  <c r="AH58" i="1"/>
  <c r="AI58" i="1"/>
  <c r="R20" i="2"/>
  <c r="S20" i="2"/>
  <c r="T20" i="2"/>
  <c r="U20" i="2"/>
  <c r="V20" i="2"/>
  <c r="W20" i="2"/>
  <c r="X20" i="2"/>
  <c r="Y20" i="2"/>
  <c r="Q20" i="2"/>
  <c r="C49" i="2"/>
  <c r="R19" i="2" s="1"/>
  <c r="D49" i="2"/>
  <c r="S19" i="2" s="1"/>
  <c r="E49" i="2"/>
  <c r="T19" i="2" s="1"/>
  <c r="F49" i="2"/>
  <c r="U19" i="2" s="1"/>
  <c r="G49" i="2"/>
  <c r="V19" i="2" s="1"/>
  <c r="H49" i="2"/>
  <c r="W19" i="2" s="1"/>
  <c r="I49" i="2"/>
  <c r="X19" i="2" s="1"/>
  <c r="J49" i="2"/>
  <c r="Y19" i="2" s="1"/>
  <c r="B49" i="2"/>
  <c r="Q19" i="2" s="1"/>
  <c r="R18" i="2"/>
  <c r="T18" i="2"/>
  <c r="U18" i="2"/>
  <c r="G67" i="2"/>
  <c r="V25" i="2" s="1"/>
  <c r="X18" i="2"/>
  <c r="Y18" i="2"/>
  <c r="Q18" i="2"/>
  <c r="J36" i="2"/>
  <c r="R17" i="2"/>
  <c r="S17" i="2"/>
  <c r="T17" i="2"/>
  <c r="U17" i="2"/>
  <c r="V17" i="2"/>
  <c r="W17" i="2"/>
  <c r="X17" i="2"/>
  <c r="Q17" i="2"/>
  <c r="R12" i="2"/>
  <c r="S12" i="2"/>
  <c r="T12" i="2"/>
  <c r="U12" i="2"/>
  <c r="V12" i="2"/>
  <c r="Q12" i="2"/>
  <c r="V10" i="2"/>
  <c r="C26" i="2"/>
  <c r="R11" i="2" s="1"/>
  <c r="D26" i="2"/>
  <c r="S11" i="2" s="1"/>
  <c r="E26" i="2"/>
  <c r="T11" i="2" s="1"/>
  <c r="F26" i="2"/>
  <c r="U11" i="2" s="1"/>
  <c r="G26" i="2"/>
  <c r="V11" i="2" s="1"/>
  <c r="W11" i="2"/>
  <c r="I26" i="2"/>
  <c r="X11" i="2" s="1"/>
  <c r="J26" i="2"/>
  <c r="Y11" i="2" s="1"/>
  <c r="Q11" i="2"/>
  <c r="C20" i="2"/>
  <c r="R10" i="2" s="1"/>
  <c r="D20" i="2"/>
  <c r="S10" i="2" s="1"/>
  <c r="E20" i="2"/>
  <c r="T10" i="2" s="1"/>
  <c r="F20" i="2"/>
  <c r="U10" i="2" s="1"/>
  <c r="H20" i="2"/>
  <c r="W10" i="2" s="1"/>
  <c r="J20" i="2"/>
  <c r="Y10" i="2" s="1"/>
  <c r="B20" i="2"/>
  <c r="Q10" i="2" s="1"/>
  <c r="C13" i="2"/>
  <c r="D13" i="2"/>
  <c r="E13" i="2"/>
  <c r="F13" i="2"/>
  <c r="G13" i="2"/>
  <c r="H13" i="2"/>
  <c r="I13" i="2"/>
  <c r="J13" i="2"/>
  <c r="Y9" i="2" s="1"/>
  <c r="B13" i="2"/>
  <c r="Q9" i="2" s="1"/>
  <c r="J13" i="1"/>
  <c r="AI89" i="1"/>
  <c r="AH89" i="1"/>
  <c r="AG89" i="1"/>
  <c r="AF89" i="1"/>
  <c r="AE89" i="1"/>
  <c r="AD89" i="1"/>
  <c r="AC89" i="1"/>
  <c r="AB89" i="1"/>
  <c r="V89" i="1"/>
  <c r="I89" i="1" s="1"/>
  <c r="U89" i="1"/>
  <c r="H89" i="1" s="1"/>
  <c r="T89" i="1"/>
  <c r="S89" i="1"/>
  <c r="R89" i="1"/>
  <c r="Q89" i="1"/>
  <c r="D89" i="1" s="1"/>
  <c r="P89" i="1"/>
  <c r="C89" i="1" s="1"/>
  <c r="O89" i="1"/>
  <c r="B89" i="1" s="1"/>
  <c r="AI88" i="1"/>
  <c r="AH88" i="1"/>
  <c r="AG88" i="1"/>
  <c r="AF88" i="1"/>
  <c r="AE88" i="1"/>
  <c r="AD88" i="1"/>
  <c r="AC88" i="1"/>
  <c r="AB88" i="1"/>
  <c r="V88" i="1"/>
  <c r="U88" i="1"/>
  <c r="T88" i="1"/>
  <c r="S88" i="1"/>
  <c r="R88" i="1"/>
  <c r="Q88" i="1"/>
  <c r="P88" i="1"/>
  <c r="O88" i="1"/>
  <c r="AI86" i="1"/>
  <c r="AH86" i="1"/>
  <c r="AG86" i="1"/>
  <c r="AF86" i="1"/>
  <c r="AE86" i="1"/>
  <c r="AD86" i="1"/>
  <c r="AC86" i="1"/>
  <c r="AB86" i="1"/>
  <c r="V86" i="1"/>
  <c r="U86" i="1"/>
  <c r="T86" i="1"/>
  <c r="S86" i="1"/>
  <c r="R86" i="1"/>
  <c r="Q86" i="1"/>
  <c r="P86" i="1"/>
  <c r="O86" i="1"/>
  <c r="AI81" i="1"/>
  <c r="AH81" i="1"/>
  <c r="AG81" i="1"/>
  <c r="AF81" i="1"/>
  <c r="AE81" i="1"/>
  <c r="AD81" i="1"/>
  <c r="AC81" i="1"/>
  <c r="AB81" i="1"/>
  <c r="V81" i="1"/>
  <c r="U81" i="1"/>
  <c r="H81" i="1" s="1"/>
  <c r="T81" i="1"/>
  <c r="G81" i="1" s="1"/>
  <c r="S81" i="1"/>
  <c r="R81" i="1"/>
  <c r="Q81" i="1"/>
  <c r="P81" i="1"/>
  <c r="C81" i="1" s="1"/>
  <c r="O81" i="1"/>
  <c r="AI83" i="1"/>
  <c r="AH83" i="1"/>
  <c r="AG83" i="1"/>
  <c r="AF83" i="1"/>
  <c r="AE83" i="1"/>
  <c r="AD83" i="1"/>
  <c r="AC83" i="1"/>
  <c r="AB83" i="1"/>
  <c r="V83" i="1"/>
  <c r="U83" i="1"/>
  <c r="T83" i="1"/>
  <c r="S83" i="1"/>
  <c r="R83" i="1"/>
  <c r="Q83" i="1"/>
  <c r="P83" i="1"/>
  <c r="O83" i="1"/>
  <c r="AI82" i="1"/>
  <c r="AH82" i="1"/>
  <c r="AG82" i="1"/>
  <c r="AF82" i="1"/>
  <c r="AE82" i="1"/>
  <c r="AD82" i="1"/>
  <c r="AC82" i="1"/>
  <c r="AB82" i="1"/>
  <c r="V82" i="1"/>
  <c r="U82" i="1"/>
  <c r="T82" i="1"/>
  <c r="S82" i="1"/>
  <c r="F82" i="1" s="1"/>
  <c r="R82" i="1"/>
  <c r="Q82" i="1"/>
  <c r="P82" i="1"/>
  <c r="O82" i="1"/>
  <c r="B82" i="1" s="1"/>
  <c r="AI79" i="1"/>
  <c r="AH79" i="1"/>
  <c r="AG79" i="1"/>
  <c r="AF79" i="1"/>
  <c r="AE79" i="1"/>
  <c r="AD79" i="1"/>
  <c r="AC79" i="1"/>
  <c r="AB79" i="1"/>
  <c r="V79" i="1"/>
  <c r="U79" i="1"/>
  <c r="T79" i="1"/>
  <c r="S79" i="1"/>
  <c r="R79" i="1"/>
  <c r="Q79" i="1"/>
  <c r="P79" i="1"/>
  <c r="O79" i="1"/>
  <c r="AI76" i="1"/>
  <c r="AH76" i="1"/>
  <c r="AG76" i="1"/>
  <c r="AF76" i="1"/>
  <c r="AE76" i="1"/>
  <c r="AD76" i="1"/>
  <c r="AC76" i="1"/>
  <c r="AB76" i="1"/>
  <c r="V76" i="1"/>
  <c r="U76" i="1"/>
  <c r="T76" i="1"/>
  <c r="S76" i="1"/>
  <c r="R76" i="1"/>
  <c r="Q76" i="1"/>
  <c r="P76" i="1"/>
  <c r="O76" i="1"/>
  <c r="B76" i="1" s="1"/>
  <c r="AI75" i="1"/>
  <c r="AH75" i="1"/>
  <c r="AG75" i="1"/>
  <c r="AF75" i="1"/>
  <c r="AE75" i="1"/>
  <c r="AD75" i="1"/>
  <c r="AC75" i="1"/>
  <c r="AB75" i="1"/>
  <c r="V75" i="1"/>
  <c r="I75" i="1" s="1"/>
  <c r="U75" i="1"/>
  <c r="T75" i="1"/>
  <c r="G75" i="1" s="1"/>
  <c r="S75" i="1"/>
  <c r="R75" i="1"/>
  <c r="Q75" i="1"/>
  <c r="P75" i="1"/>
  <c r="O75" i="1"/>
  <c r="AI74" i="1"/>
  <c r="AH74" i="1"/>
  <c r="AG74" i="1"/>
  <c r="AF74" i="1"/>
  <c r="AE74" i="1"/>
  <c r="AD74" i="1"/>
  <c r="AC74" i="1"/>
  <c r="AB74" i="1"/>
  <c r="V74" i="1"/>
  <c r="U74" i="1"/>
  <c r="H74" i="1" s="1"/>
  <c r="T74" i="1"/>
  <c r="S74" i="1"/>
  <c r="R74" i="1"/>
  <c r="Q74" i="1"/>
  <c r="P74" i="1"/>
  <c r="C74" i="1" s="1"/>
  <c r="O74" i="1"/>
  <c r="AI73" i="1"/>
  <c r="AH73" i="1"/>
  <c r="AG73" i="1"/>
  <c r="AF73" i="1"/>
  <c r="AE73" i="1"/>
  <c r="AD73" i="1"/>
  <c r="AC73" i="1"/>
  <c r="AB73" i="1"/>
  <c r="V73" i="1"/>
  <c r="I73" i="1" s="1"/>
  <c r="U73" i="1"/>
  <c r="T73" i="1"/>
  <c r="S73" i="1"/>
  <c r="R73" i="1"/>
  <c r="Q73" i="1"/>
  <c r="P73" i="1"/>
  <c r="O73" i="1"/>
  <c r="AI48" i="1"/>
  <c r="AI69" i="1" s="1"/>
  <c r="AH48" i="1"/>
  <c r="AH69" i="1" s="1"/>
  <c r="AG48" i="1"/>
  <c r="AG69" i="1" s="1"/>
  <c r="AF48" i="1"/>
  <c r="AE48" i="1"/>
  <c r="AD48" i="1"/>
  <c r="AC48" i="1"/>
  <c r="AB48" i="1"/>
  <c r="V48" i="1"/>
  <c r="V69" i="1" s="1"/>
  <c r="U48" i="1"/>
  <c r="T48" i="1"/>
  <c r="S48" i="1"/>
  <c r="R48" i="1"/>
  <c r="Q48" i="1"/>
  <c r="P48" i="1"/>
  <c r="O48" i="1"/>
  <c r="I47" i="1"/>
  <c r="G47" i="1"/>
  <c r="F47" i="1"/>
  <c r="E47" i="1"/>
  <c r="D47" i="1"/>
  <c r="C47" i="1"/>
  <c r="B47" i="1"/>
  <c r="I46" i="1"/>
  <c r="H46" i="1"/>
  <c r="G46" i="1"/>
  <c r="F46" i="1"/>
  <c r="E46" i="1"/>
  <c r="D46" i="1"/>
  <c r="C46" i="1"/>
  <c r="B46" i="1"/>
  <c r="I44" i="1"/>
  <c r="H44" i="1"/>
  <c r="G44" i="1"/>
  <c r="F44" i="1"/>
  <c r="E44" i="1"/>
  <c r="D44" i="1"/>
  <c r="C44" i="1"/>
  <c r="B44" i="1"/>
  <c r="AI42" i="1"/>
  <c r="AI63" i="1" s="1"/>
  <c r="AH42" i="1"/>
  <c r="AG42" i="1"/>
  <c r="AF42" i="1"/>
  <c r="AE42" i="1"/>
  <c r="AD42" i="1"/>
  <c r="AC42" i="1"/>
  <c r="AB42" i="1"/>
  <c r="V42" i="1"/>
  <c r="U42" i="1"/>
  <c r="T42" i="1"/>
  <c r="S42" i="1"/>
  <c r="R42" i="1"/>
  <c r="Q42" i="1"/>
  <c r="P42" i="1"/>
  <c r="O42" i="1"/>
  <c r="I39" i="1"/>
  <c r="H39" i="1"/>
  <c r="G39" i="1"/>
  <c r="F39" i="1"/>
  <c r="E39" i="1"/>
  <c r="D39" i="1"/>
  <c r="C39" i="1"/>
  <c r="B39" i="1"/>
  <c r="H41" i="1"/>
  <c r="G41" i="1"/>
  <c r="F41" i="1"/>
  <c r="E41" i="1"/>
  <c r="D41" i="1"/>
  <c r="C41" i="1"/>
  <c r="B41" i="1"/>
  <c r="I40" i="1"/>
  <c r="H40" i="1"/>
  <c r="G40" i="1"/>
  <c r="F40" i="1"/>
  <c r="E40" i="1"/>
  <c r="D40" i="1"/>
  <c r="C40" i="1"/>
  <c r="B40" i="1"/>
  <c r="I37" i="1"/>
  <c r="H37" i="1"/>
  <c r="G37" i="1"/>
  <c r="F37" i="1"/>
  <c r="E37" i="1"/>
  <c r="D37" i="1"/>
  <c r="C37" i="1"/>
  <c r="B37" i="1"/>
  <c r="AI35" i="1"/>
  <c r="AH35" i="1"/>
  <c r="AG35" i="1"/>
  <c r="AF35" i="1"/>
  <c r="AE35" i="1"/>
  <c r="AD35" i="1"/>
  <c r="AC35" i="1"/>
  <c r="AB35" i="1"/>
  <c r="V35" i="1"/>
  <c r="U35" i="1"/>
  <c r="T35" i="1"/>
  <c r="S35" i="1"/>
  <c r="R35" i="1"/>
  <c r="E35" i="1" s="1"/>
  <c r="Q35" i="1"/>
  <c r="P35" i="1"/>
  <c r="O35" i="1"/>
  <c r="I34" i="1"/>
  <c r="H34" i="1"/>
  <c r="G34" i="1"/>
  <c r="F34" i="1"/>
  <c r="E34" i="1"/>
  <c r="C34" i="1"/>
  <c r="B34" i="1"/>
  <c r="I33" i="1"/>
  <c r="H33" i="1"/>
  <c r="G33" i="1"/>
  <c r="F33" i="1"/>
  <c r="E33" i="1"/>
  <c r="D33" i="1"/>
  <c r="C33" i="1"/>
  <c r="B33" i="1"/>
  <c r="I32" i="1"/>
  <c r="H32" i="1"/>
  <c r="G32" i="1"/>
  <c r="E32" i="1"/>
  <c r="D32" i="1"/>
  <c r="C32" i="1"/>
  <c r="B32" i="1"/>
  <c r="I31" i="1"/>
  <c r="H31" i="1"/>
  <c r="G31" i="1"/>
  <c r="F31" i="1"/>
  <c r="E31" i="1"/>
  <c r="D31" i="1"/>
  <c r="C31" i="1"/>
  <c r="B31" i="1"/>
  <c r="AF26" i="1"/>
  <c r="AE26" i="1"/>
  <c r="AD26" i="1"/>
  <c r="AC26" i="1"/>
  <c r="AB26" i="1"/>
  <c r="U26" i="1"/>
  <c r="T26" i="1"/>
  <c r="S26" i="1"/>
  <c r="R26" i="1"/>
  <c r="Q26" i="1"/>
  <c r="P26" i="1"/>
  <c r="O26" i="1"/>
  <c r="I25" i="1"/>
  <c r="H25" i="1"/>
  <c r="G25" i="1"/>
  <c r="F25" i="1"/>
  <c r="E25" i="1"/>
  <c r="D25" i="1"/>
  <c r="C25" i="1"/>
  <c r="B25" i="1"/>
  <c r="AH20" i="1"/>
  <c r="AG20" i="1"/>
  <c r="AF20" i="1"/>
  <c r="AE20" i="1"/>
  <c r="AD20" i="1"/>
  <c r="AC20" i="1"/>
  <c r="AB20" i="1"/>
  <c r="V20" i="1"/>
  <c r="U20" i="1"/>
  <c r="T20" i="1"/>
  <c r="S20" i="1"/>
  <c r="R20" i="1"/>
  <c r="Q20" i="1"/>
  <c r="P20" i="1"/>
  <c r="O20" i="1"/>
  <c r="I17" i="1"/>
  <c r="H17" i="1"/>
  <c r="G17" i="1"/>
  <c r="F17" i="1"/>
  <c r="E17" i="1"/>
  <c r="D17" i="1"/>
  <c r="C17" i="1"/>
  <c r="B17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AI13" i="1"/>
  <c r="AH13" i="1"/>
  <c r="AG13" i="1"/>
  <c r="AF13" i="1"/>
  <c r="AE13" i="1"/>
  <c r="AD13" i="1"/>
  <c r="AC13" i="1"/>
  <c r="AB13" i="1"/>
  <c r="V13" i="1"/>
  <c r="U13" i="1"/>
  <c r="T13" i="1"/>
  <c r="S13" i="1"/>
  <c r="R13" i="1"/>
  <c r="Q13" i="1"/>
  <c r="P13" i="1"/>
  <c r="O13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  <c r="I10" i="1"/>
  <c r="H10" i="1"/>
  <c r="G10" i="1"/>
  <c r="F10" i="1"/>
  <c r="E10" i="1"/>
  <c r="D10" i="1"/>
  <c r="C10" i="1"/>
  <c r="B10" i="1"/>
  <c r="I9" i="1"/>
  <c r="G9" i="1"/>
  <c r="F9" i="1"/>
  <c r="E9" i="1"/>
  <c r="D9" i="1"/>
  <c r="C9" i="1"/>
  <c r="B9" i="1"/>
  <c r="AG63" i="1" l="1"/>
  <c r="R9" i="2"/>
  <c r="R38" i="2" s="1"/>
  <c r="C60" i="2"/>
  <c r="Y17" i="2"/>
  <c r="J60" i="2"/>
  <c r="Y24" i="2" s="1"/>
  <c r="W9" i="2"/>
  <c r="W38" i="2" s="1"/>
  <c r="H60" i="2"/>
  <c r="W24" i="2" s="1"/>
  <c r="T9" i="2"/>
  <c r="T38" i="2" s="1"/>
  <c r="E60" i="2"/>
  <c r="T24" i="2" s="1"/>
  <c r="S9" i="2"/>
  <c r="S38" i="2" s="1"/>
  <c r="D60" i="2"/>
  <c r="V9" i="2"/>
  <c r="V38" i="2" s="1"/>
  <c r="G60" i="2"/>
  <c r="V24" i="2" s="1"/>
  <c r="X9" i="2"/>
  <c r="X38" i="2" s="1"/>
  <c r="I60" i="2"/>
  <c r="X24" i="2" s="1"/>
  <c r="U9" i="2"/>
  <c r="U38" i="2" s="1"/>
  <c r="F60" i="2"/>
  <c r="U24" i="2" s="1"/>
  <c r="R41" i="2"/>
  <c r="T40" i="2"/>
  <c r="Y39" i="2"/>
  <c r="D82" i="1"/>
  <c r="C76" i="1"/>
  <c r="C73" i="1"/>
  <c r="S63" i="1"/>
  <c r="AF63" i="1"/>
  <c r="K63" i="1"/>
  <c r="G89" i="1"/>
  <c r="P63" i="1"/>
  <c r="AC63" i="1"/>
  <c r="B83" i="1"/>
  <c r="Q63" i="1"/>
  <c r="AD63" i="1"/>
  <c r="R63" i="1"/>
  <c r="AE63" i="1"/>
  <c r="U63" i="1"/>
  <c r="AH63" i="1"/>
  <c r="T63" i="1"/>
  <c r="V63" i="1"/>
  <c r="O63" i="1"/>
  <c r="AB63" i="1"/>
  <c r="B81" i="1"/>
  <c r="B74" i="1"/>
  <c r="I74" i="1"/>
  <c r="H35" i="1"/>
  <c r="C13" i="1"/>
  <c r="B75" i="1"/>
  <c r="I48" i="1"/>
  <c r="I69" i="1" s="1"/>
  <c r="G76" i="1"/>
  <c r="F76" i="1"/>
  <c r="D13" i="1"/>
  <c r="G73" i="1"/>
  <c r="E73" i="1"/>
  <c r="D74" i="1"/>
  <c r="F83" i="1"/>
  <c r="F81" i="1"/>
  <c r="E76" i="1"/>
  <c r="D73" i="1"/>
  <c r="F13" i="1"/>
  <c r="C75" i="1"/>
  <c r="D76" i="1"/>
  <c r="E89" i="1"/>
  <c r="C83" i="1"/>
  <c r="E82" i="1"/>
  <c r="F73" i="1"/>
  <c r="D83" i="1"/>
  <c r="E81" i="1"/>
  <c r="D75" i="1"/>
  <c r="F75" i="1"/>
  <c r="C35" i="1"/>
  <c r="C82" i="1"/>
  <c r="H13" i="1"/>
  <c r="F35" i="1"/>
  <c r="G83" i="1"/>
  <c r="J56" i="1"/>
  <c r="G35" i="1"/>
  <c r="C63" i="1"/>
  <c r="H75" i="1"/>
  <c r="H76" i="1"/>
  <c r="G82" i="1"/>
  <c r="G74" i="1"/>
  <c r="F89" i="1"/>
  <c r="B13" i="1"/>
  <c r="F74" i="1"/>
  <c r="J69" i="1"/>
  <c r="K77" i="1"/>
  <c r="H83" i="1"/>
  <c r="AE69" i="1"/>
  <c r="AF69" i="1"/>
  <c r="L56" i="1"/>
  <c r="E13" i="1"/>
  <c r="E56" i="1" s="1"/>
  <c r="AB69" i="1"/>
  <c r="B73" i="1"/>
  <c r="AC69" i="1"/>
  <c r="E75" i="1"/>
  <c r="L69" i="1"/>
  <c r="H73" i="1"/>
  <c r="G13" i="1"/>
  <c r="E58" i="1"/>
  <c r="Q69" i="1"/>
  <c r="AD69" i="1"/>
  <c r="K69" i="1"/>
  <c r="B48" i="1"/>
  <c r="O69" i="1"/>
  <c r="C48" i="1"/>
  <c r="P69" i="1"/>
  <c r="K56" i="1"/>
  <c r="G48" i="1"/>
  <c r="G69" i="1" s="1"/>
  <c r="T69" i="1"/>
  <c r="E48" i="1"/>
  <c r="R69" i="1"/>
  <c r="E74" i="1"/>
  <c r="F48" i="1"/>
  <c r="S69" i="1"/>
  <c r="B35" i="1"/>
  <c r="O56" i="1"/>
  <c r="H48" i="1"/>
  <c r="H69" i="1" s="1"/>
  <c r="U69" i="1"/>
  <c r="T39" i="2"/>
  <c r="S40" i="2"/>
  <c r="V39" i="2"/>
  <c r="U40" i="2"/>
  <c r="S39" i="2"/>
  <c r="Y38" i="2"/>
  <c r="Q39" i="2"/>
  <c r="U39" i="2"/>
  <c r="Q40" i="2"/>
  <c r="V40" i="2"/>
  <c r="R40" i="2"/>
  <c r="E67" i="2"/>
  <c r="T25" i="2" s="1"/>
  <c r="D67" i="2"/>
  <c r="S25" i="2" s="1"/>
  <c r="V41" i="2"/>
  <c r="D81" i="1"/>
  <c r="I35" i="1"/>
  <c r="H58" i="1"/>
  <c r="P90" i="1"/>
  <c r="AC90" i="1"/>
  <c r="B58" i="1"/>
  <c r="F58" i="1"/>
  <c r="Q90" i="1"/>
  <c r="AD90" i="1"/>
  <c r="D58" i="1"/>
  <c r="T90" i="1"/>
  <c r="AG90" i="1"/>
  <c r="C58" i="1"/>
  <c r="G58" i="1"/>
  <c r="R39" i="2"/>
  <c r="Y41" i="2"/>
  <c r="U41" i="2"/>
  <c r="I58" i="1"/>
  <c r="I76" i="1"/>
  <c r="U90" i="1"/>
  <c r="H67" i="2"/>
  <c r="W25" i="2" s="1"/>
  <c r="B60" i="2"/>
  <c r="Q24" i="2" s="1"/>
  <c r="Q38" i="2"/>
  <c r="X41" i="2"/>
  <c r="T41" i="2"/>
  <c r="H82" i="1"/>
  <c r="R90" i="1"/>
  <c r="AE90" i="1"/>
  <c r="W18" i="2"/>
  <c r="C67" i="2"/>
  <c r="R25" i="2" s="1"/>
  <c r="S26" i="2"/>
  <c r="X39" i="2"/>
  <c r="W41" i="2"/>
  <c r="S41" i="2"/>
  <c r="U84" i="1"/>
  <c r="O90" i="1"/>
  <c r="S90" i="1"/>
  <c r="AB90" i="1"/>
  <c r="AF90" i="1"/>
  <c r="V18" i="2"/>
  <c r="W39" i="2"/>
  <c r="Q41" i="2"/>
  <c r="Y40" i="2"/>
  <c r="X40" i="2"/>
  <c r="W40" i="2"/>
  <c r="V90" i="1"/>
  <c r="I83" i="1"/>
  <c r="I82" i="1"/>
  <c r="AI90" i="1"/>
  <c r="AH90" i="1"/>
  <c r="I13" i="1"/>
  <c r="I67" i="2"/>
  <c r="X25" i="2" s="1"/>
  <c r="B67" i="2"/>
  <c r="Q25" i="2" s="1"/>
  <c r="U26" i="2"/>
  <c r="S24" i="2"/>
  <c r="J67" i="2"/>
  <c r="Y25" i="2" s="1"/>
  <c r="F67" i="2"/>
  <c r="U25" i="2" s="1"/>
  <c r="X26" i="2"/>
  <c r="T26" i="2"/>
  <c r="Y26" i="2"/>
  <c r="S18" i="2"/>
  <c r="R24" i="2"/>
  <c r="W26" i="2"/>
  <c r="Q26" i="2"/>
  <c r="V26" i="2"/>
  <c r="R26" i="2"/>
  <c r="R56" i="1"/>
  <c r="V56" i="1"/>
  <c r="AE56" i="1"/>
  <c r="AI56" i="1"/>
  <c r="P77" i="1"/>
  <c r="T77" i="1"/>
  <c r="AC77" i="1"/>
  <c r="AG77" i="1"/>
  <c r="O84" i="1"/>
  <c r="S84" i="1"/>
  <c r="AB84" i="1"/>
  <c r="AF84" i="1"/>
  <c r="Q77" i="1"/>
  <c r="U77" i="1"/>
  <c r="AD77" i="1"/>
  <c r="AH77" i="1"/>
  <c r="P84" i="1"/>
  <c r="T84" i="1"/>
  <c r="AC84" i="1"/>
  <c r="AG84" i="1"/>
  <c r="R77" i="1"/>
  <c r="V77" i="1"/>
  <c r="AE77" i="1"/>
  <c r="AI77" i="1"/>
  <c r="I81" i="1"/>
  <c r="Q56" i="1"/>
  <c r="U56" i="1"/>
  <c r="AD56" i="1"/>
  <c r="AH56" i="1"/>
  <c r="D63" i="1"/>
  <c r="O77" i="1"/>
  <c r="S77" i="1"/>
  <c r="AB77" i="1"/>
  <c r="AF77" i="1"/>
  <c r="E83" i="1"/>
  <c r="D35" i="1"/>
  <c r="AH84" i="1"/>
  <c r="S56" i="1"/>
  <c r="AB56" i="1"/>
  <c r="AF56" i="1"/>
  <c r="R84" i="1"/>
  <c r="V84" i="1"/>
  <c r="AE84" i="1"/>
  <c r="AI84" i="1"/>
  <c r="D48" i="1"/>
  <c r="D69" i="1" s="1"/>
  <c r="Q84" i="1"/>
  <c r="AD84" i="1"/>
  <c r="P56" i="1"/>
  <c r="T56" i="1"/>
  <c r="AC56" i="1"/>
  <c r="AG56" i="1"/>
  <c r="B63" i="1" l="1"/>
  <c r="G63" i="1"/>
  <c r="B69" i="1"/>
  <c r="I63" i="1"/>
  <c r="C69" i="1"/>
  <c r="H63" i="1"/>
  <c r="C56" i="1"/>
  <c r="H56" i="1"/>
  <c r="D56" i="1"/>
  <c r="F56" i="1"/>
  <c r="F69" i="1"/>
  <c r="G56" i="1"/>
  <c r="B56" i="1"/>
  <c r="E69" i="1"/>
  <c r="F63" i="1"/>
  <c r="E63" i="1"/>
  <c r="I56" i="1"/>
  <c r="G77" i="1"/>
  <c r="D77" i="1"/>
  <c r="C77" i="1"/>
  <c r="H77" i="1"/>
  <c r="B77" i="1"/>
  <c r="I77" i="1"/>
  <c r="E77" i="1"/>
  <c r="F77" i="1"/>
</calcChain>
</file>

<file path=xl/sharedStrings.xml><?xml version="1.0" encoding="utf-8"?>
<sst xmlns="http://schemas.openxmlformats.org/spreadsheetml/2006/main" count="251" uniqueCount="41">
  <si>
    <t>3.1 Vinnumarkaður</t>
  </si>
  <si>
    <t>Fjöldi og hlutfall vinnandi á aldrinum 16-70 ára</t>
  </si>
  <si>
    <t>Heimild:</t>
  </si>
  <si>
    <t>Hagstofan, Vinnumálastofnun</t>
  </si>
  <si>
    <t xml:space="preserve">Sótt: </t>
  </si>
  <si>
    <t>Vinnuafl</t>
  </si>
  <si>
    <t>Alls</t>
  </si>
  <si>
    <t>Karlar</t>
  </si>
  <si>
    <t>Konur</t>
  </si>
  <si>
    <t>Akureyri</t>
  </si>
  <si>
    <t>Eyjafjarðarsveit</t>
  </si>
  <si>
    <t>Svalbarðsstrandarhreppur</t>
  </si>
  <si>
    <t>Grýtubakkahrepppur</t>
  </si>
  <si>
    <t>Samtals:</t>
  </si>
  <si>
    <t xml:space="preserve"> </t>
  </si>
  <si>
    <t>Norðurþing (póstnr. 640 og 641)</t>
  </si>
  <si>
    <t>Þingeyjarsveit</t>
  </si>
  <si>
    <t>Tjörneshreppur</t>
  </si>
  <si>
    <t>Þingeyjarsveit (eldri)</t>
  </si>
  <si>
    <t>Skútustaðahreppur</t>
  </si>
  <si>
    <t>Norðurþing (póstnr. 670, 671, 675)</t>
  </si>
  <si>
    <t>Lagnaneschol</t>
  </si>
  <si>
    <t>Langanesbyggð (eldri)</t>
  </si>
  <si>
    <t>Svalbarðshreppur</t>
  </si>
  <si>
    <t>Fjöldi atvinnulausra</t>
  </si>
  <si>
    <t>Langanesbyggð</t>
  </si>
  <si>
    <t>Hlutfall atvinnulausra</t>
  </si>
  <si>
    <t>Starfandi</t>
  </si>
  <si>
    <t>Vinnuafl - landið allt</t>
  </si>
  <si>
    <t>Samtals</t>
  </si>
  <si>
    <t>Atvinnulausir allir</t>
  </si>
  <si>
    <t>Atvinnuleysi - hlutfall</t>
  </si>
  <si>
    <t>Starfandi allir</t>
  </si>
  <si>
    <t>Vestursvæði</t>
  </si>
  <si>
    <t>Miðsvæði</t>
  </si>
  <si>
    <t>Austursvæði</t>
  </si>
  <si>
    <t>Landið allt</t>
  </si>
  <si>
    <t>3,3%</t>
  </si>
  <si>
    <t xml:space="preserve">Fjöldi starfandi </t>
  </si>
  <si>
    <t>Hlutfall starfandi</t>
  </si>
  <si>
    <t xml:space="preserve">Langanesbyggð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</si>
</sst>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10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rgb="FF9C0006"/>
      <name val="Tw Cen MT"/>
      <family val="2"/>
      <scheme val="minor"/>
    </font>
    <font>
      <b/>
      <sz val="11"/>
      <color theme="1"/>
      <name val="Tw Cen MT"/>
      <family val="2"/>
      <scheme val="minor"/>
    </font>
    <font>
      <b/>
      <sz val="11"/>
      <color rgb="FF1F497D"/>
      <name val="Calibri"/>
      <family val="2"/>
    </font>
    <font>
      <sz val="11"/>
      <color rgb="FF1F497D"/>
      <name val="Calibri"/>
      <family val="2"/>
    </font>
    <font>
      <sz val="12"/>
      <color rgb="FF9C5700"/>
      <name val="Tw Cen MT"/>
      <family val="2"/>
      <scheme val="minor"/>
    </font>
    <font>
      <sz val="11"/>
      <color rgb="FF000000"/>
      <name val="Tw Cen MT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7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4" fillId="3" borderId="0" applyNumberFormat="0" applyBorder="0" applyAlignment="0" applyProtection="0"/>
    <xf numFmtId="0" fontId="8" fillId="8" borderId="0" applyNumberFormat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" fontId="7" fillId="0" borderId="1" xfId="0" applyNumberFormat="1" applyFont="1" applyBorder="1" applyAlignment="1">
      <alignment vertical="center" wrapText="1"/>
    </xf>
    <xf numFmtId="0" fontId="0" fillId="0" borderId="1" xfId="0" applyBorder="1"/>
    <xf numFmtId="3" fontId="7" fillId="0" borderId="1" xfId="0" applyNumberFormat="1" applyFont="1" applyBorder="1" applyAlignment="1">
      <alignment vertical="center" wrapText="1"/>
    </xf>
    <xf numFmtId="1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vertical="center" wrapText="1"/>
    </xf>
    <xf numFmtId="165" fontId="7" fillId="0" borderId="1" xfId="1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0" fillId="2" borderId="1" xfId="0" applyFill="1" applyBorder="1"/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5" fillId="0" borderId="0" xfId="0" applyFont="1"/>
    <xf numFmtId="1" fontId="0" fillId="0" borderId="0" xfId="0" applyNumberFormat="1"/>
    <xf numFmtId="3" fontId="0" fillId="0" borderId="0" xfId="0" applyNumberFormat="1"/>
    <xf numFmtId="3" fontId="0" fillId="4" borderId="0" xfId="0" applyNumberFormat="1" applyFill="1"/>
    <xf numFmtId="0" fontId="7" fillId="0" borderId="0" xfId="0" applyFont="1" applyAlignment="1">
      <alignment vertical="center" wrapText="1"/>
    </xf>
    <xf numFmtId="164" fontId="0" fillId="0" borderId="0" xfId="1" applyNumberFormat="1" applyFont="1"/>
    <xf numFmtId="164" fontId="3" fillId="0" borderId="0" xfId="1" applyNumberFormat="1"/>
    <xf numFmtId="164" fontId="3" fillId="5" borderId="0" xfId="1" applyNumberFormat="1" applyFill="1"/>
    <xf numFmtId="0" fontId="5" fillId="6" borderId="0" xfId="0" applyFont="1" applyFill="1"/>
    <xf numFmtId="0" fontId="0" fillId="6" borderId="0" xfId="0" applyFill="1"/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" fontId="0" fillId="0" borderId="0" xfId="1" applyNumberFormat="1" applyFont="1"/>
    <xf numFmtId="10" fontId="0" fillId="0" borderId="0" xfId="1" applyNumberFormat="1" applyFont="1"/>
    <xf numFmtId="2" fontId="7" fillId="0" borderId="1" xfId="0" applyNumberFormat="1" applyFont="1" applyBorder="1" applyAlignment="1">
      <alignment vertical="center" wrapText="1"/>
    </xf>
    <xf numFmtId="166" fontId="7" fillId="0" borderId="1" xfId="0" applyNumberFormat="1" applyFont="1" applyBorder="1" applyAlignment="1">
      <alignment vertical="center" wrapText="1"/>
    </xf>
    <xf numFmtId="0" fontId="3" fillId="0" borderId="0" xfId="2" applyFont="1" applyFill="1"/>
    <xf numFmtId="0" fontId="4" fillId="3" borderId="0" xfId="2"/>
    <xf numFmtId="164" fontId="0" fillId="0" borderId="0" xfId="0" applyNumberFormat="1"/>
    <xf numFmtId="3" fontId="4" fillId="3" borderId="0" xfId="2" applyNumberFormat="1"/>
    <xf numFmtId="1" fontId="6" fillId="0" borderId="1" xfId="0" applyNumberFormat="1" applyFont="1" applyBorder="1" applyAlignment="1">
      <alignment vertical="center" wrapText="1"/>
    </xf>
    <xf numFmtId="164" fontId="7" fillId="7" borderId="1" xfId="1" applyNumberFormat="1" applyFont="1" applyFill="1" applyBorder="1" applyAlignment="1">
      <alignment vertical="center" wrapText="1"/>
    </xf>
    <xf numFmtId="164" fontId="7" fillId="0" borderId="1" xfId="1" applyNumberFormat="1" applyFont="1" applyFill="1" applyBorder="1" applyAlignment="1">
      <alignment vertical="center" wrapText="1"/>
    </xf>
    <xf numFmtId="164" fontId="0" fillId="0" borderId="0" xfId="1" applyNumberFormat="1" applyFont="1" applyBorder="1"/>
    <xf numFmtId="3" fontId="8" fillId="8" borderId="0" xfId="3" applyNumberFormat="1"/>
    <xf numFmtId="1" fontId="9" fillId="0" borderId="0" xfId="0" applyNumberFormat="1" applyFo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right"/>
    </xf>
  </cellXfs>
  <cellStyles count="4">
    <cellStyle name="Bad" xfId="2" builtinId="27"/>
    <cellStyle name="Neutral" xfId="3" builtinId="2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BC2E6"/>
      <color rgb="FFA9D08E"/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Fjöldi - vinnuafl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Birting!$A$8</c:f>
              <c:strCache>
                <c:ptCount val="1"/>
                <c:pt idx="0">
                  <c:v>Vestursvæði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Birting!$B$7:$N$7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Birting!$B$8:$N$8</c:f>
              <c:numCache>
                <c:formatCode>0</c:formatCode>
                <c:ptCount val="13"/>
                <c:pt idx="0">
                  <c:v>10375.666666666664</c:v>
                </c:pt>
                <c:pt idx="1">
                  <c:v>10597.166666666666</c:v>
                </c:pt>
                <c:pt idx="2">
                  <c:v>10884.25</c:v>
                </c:pt>
                <c:pt idx="3">
                  <c:v>10877.25</c:v>
                </c:pt>
                <c:pt idx="4">
                  <c:v>11089.5</c:v>
                </c:pt>
                <c:pt idx="5">
                  <c:v>11381.25</c:v>
                </c:pt>
                <c:pt idx="6">
                  <c:v>11602.666666666668</c:v>
                </c:pt>
                <c:pt idx="7">
                  <c:v>11485</c:v>
                </c:pt>
                <c:pt idx="8">
                  <c:v>11459</c:v>
                </c:pt>
                <c:pt idx="9">
                  <c:v>11183</c:v>
                </c:pt>
                <c:pt idx="10">
                  <c:v>11256.666666666668</c:v>
                </c:pt>
                <c:pt idx="11">
                  <c:v>11798</c:v>
                </c:pt>
                <c:pt idx="12">
                  <c:v>12293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88-461E-B066-2C6DA39D7611}"/>
            </c:ext>
          </c:extLst>
        </c:ser>
        <c:ser>
          <c:idx val="1"/>
          <c:order val="1"/>
          <c:tx>
            <c:strRef>
              <c:f>Birting!$A$9</c:f>
              <c:strCache>
                <c:ptCount val="1"/>
                <c:pt idx="0">
                  <c:v>Miðsvæði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Birting!$B$7:$N$7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Birting!$B$9:$N$9</c:f>
              <c:numCache>
                <c:formatCode>0</c:formatCode>
                <c:ptCount val="13"/>
                <c:pt idx="0">
                  <c:v>2361.6666666666665</c:v>
                </c:pt>
                <c:pt idx="1">
                  <c:v>2322</c:v>
                </c:pt>
                <c:pt idx="2">
                  <c:v>2343.3333333333335</c:v>
                </c:pt>
                <c:pt idx="3">
                  <c:v>2350.5833333333335</c:v>
                </c:pt>
                <c:pt idx="4">
                  <c:v>2417.4166666666665</c:v>
                </c:pt>
                <c:pt idx="5">
                  <c:v>2515.3333333333335</c:v>
                </c:pt>
                <c:pt idx="6">
                  <c:v>2742.9166666666665</c:v>
                </c:pt>
                <c:pt idx="7">
                  <c:v>2928</c:v>
                </c:pt>
                <c:pt idx="8">
                  <c:v>2647</c:v>
                </c:pt>
                <c:pt idx="9">
                  <c:v>2987</c:v>
                </c:pt>
                <c:pt idx="10">
                  <c:v>2840</c:v>
                </c:pt>
                <c:pt idx="11">
                  <c:v>3076</c:v>
                </c:pt>
                <c:pt idx="12">
                  <c:v>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88-461E-B066-2C6DA39D7611}"/>
            </c:ext>
          </c:extLst>
        </c:ser>
        <c:ser>
          <c:idx val="2"/>
          <c:order val="2"/>
          <c:tx>
            <c:strRef>
              <c:f>Birting!$A$10</c:f>
              <c:strCache>
                <c:ptCount val="1"/>
                <c:pt idx="0">
                  <c:v>Austursvæði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Birting!$B$7:$N$7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Birting!$B$10:$N$10</c:f>
              <c:numCache>
                <c:formatCode>0</c:formatCode>
                <c:ptCount val="13"/>
                <c:pt idx="0">
                  <c:v>633.66666666666674</c:v>
                </c:pt>
                <c:pt idx="1">
                  <c:v>634.41666666666663</c:v>
                </c:pt>
                <c:pt idx="2">
                  <c:v>647.16666666666674</c:v>
                </c:pt>
                <c:pt idx="3">
                  <c:v>638.33333333333337</c:v>
                </c:pt>
                <c:pt idx="4">
                  <c:v>645.24999999999989</c:v>
                </c:pt>
                <c:pt idx="5">
                  <c:v>636</c:v>
                </c:pt>
                <c:pt idx="6">
                  <c:v>637.66666666666674</c:v>
                </c:pt>
                <c:pt idx="7">
                  <c:v>638</c:v>
                </c:pt>
                <c:pt idx="8">
                  <c:v>638</c:v>
                </c:pt>
                <c:pt idx="9">
                  <c:v>666.75</c:v>
                </c:pt>
                <c:pt idx="10">
                  <c:v>682.41666666666674</c:v>
                </c:pt>
                <c:pt idx="11">
                  <c:v>715</c:v>
                </c:pt>
                <c:pt idx="12">
                  <c:v>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88-461E-B066-2C6DA39D7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3647656"/>
        <c:axId val="773648640"/>
      </c:lineChart>
      <c:catAx>
        <c:axId val="773647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773648640"/>
        <c:crosses val="autoZero"/>
        <c:auto val="1"/>
        <c:lblAlgn val="ctr"/>
        <c:lblOffset val="100"/>
        <c:noMultiLvlLbl val="0"/>
      </c:catAx>
      <c:valAx>
        <c:axId val="77364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773647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Fjöldi atvinnulausra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Birting!$A$16</c:f>
              <c:strCache>
                <c:ptCount val="1"/>
                <c:pt idx="0">
                  <c:v>Vestursvæði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Birting!$B$15:$N$15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Birting!$B$16:$N$16</c:f>
              <c:numCache>
                <c:formatCode>0</c:formatCode>
                <c:ptCount val="13"/>
                <c:pt idx="0">
                  <c:v>622</c:v>
                </c:pt>
                <c:pt idx="1">
                  <c:v>445</c:v>
                </c:pt>
                <c:pt idx="2">
                  <c:v>384</c:v>
                </c:pt>
                <c:pt idx="3">
                  <c:v>360</c:v>
                </c:pt>
                <c:pt idx="4">
                  <c:v>310</c:v>
                </c:pt>
                <c:pt idx="5">
                  <c:v>269</c:v>
                </c:pt>
                <c:pt idx="6">
                  <c:v>274</c:v>
                </c:pt>
                <c:pt idx="7">
                  <c:v>262</c:v>
                </c:pt>
                <c:pt idx="8">
                  <c:v>352</c:v>
                </c:pt>
                <c:pt idx="9" formatCode="General">
                  <c:v>671</c:v>
                </c:pt>
                <c:pt idx="10" formatCode="General">
                  <c:v>573</c:v>
                </c:pt>
                <c:pt idx="11">
                  <c:v>344</c:v>
                </c:pt>
                <c:pt idx="12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E9-493A-BD1B-926854F7F92A}"/>
            </c:ext>
          </c:extLst>
        </c:ser>
        <c:ser>
          <c:idx val="1"/>
          <c:order val="1"/>
          <c:tx>
            <c:strRef>
              <c:f>Birting!$A$17</c:f>
              <c:strCache>
                <c:ptCount val="1"/>
                <c:pt idx="0">
                  <c:v>Miðsvæði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Birting!$B$15:$N$15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Birting!$B$17:$N$17</c:f>
              <c:numCache>
                <c:formatCode>0</c:formatCode>
                <c:ptCount val="13"/>
                <c:pt idx="0">
                  <c:v>118</c:v>
                </c:pt>
                <c:pt idx="1">
                  <c:v>94</c:v>
                </c:pt>
                <c:pt idx="2">
                  <c:v>75</c:v>
                </c:pt>
                <c:pt idx="3">
                  <c:v>67</c:v>
                </c:pt>
                <c:pt idx="4">
                  <c:v>55</c:v>
                </c:pt>
                <c:pt idx="5">
                  <c:v>34</c:v>
                </c:pt>
                <c:pt idx="6">
                  <c:v>32</c:v>
                </c:pt>
                <c:pt idx="7">
                  <c:v>44</c:v>
                </c:pt>
                <c:pt idx="8">
                  <c:v>74</c:v>
                </c:pt>
                <c:pt idx="9" formatCode="General">
                  <c:v>221</c:v>
                </c:pt>
                <c:pt idx="10" formatCode="General">
                  <c:v>181</c:v>
                </c:pt>
                <c:pt idx="11">
                  <c:v>72</c:v>
                </c:pt>
                <c:pt idx="12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E9-493A-BD1B-926854F7F92A}"/>
            </c:ext>
          </c:extLst>
        </c:ser>
        <c:ser>
          <c:idx val="2"/>
          <c:order val="2"/>
          <c:tx>
            <c:strRef>
              <c:f>Birting!$A$18</c:f>
              <c:strCache>
                <c:ptCount val="1"/>
                <c:pt idx="0">
                  <c:v>Austursvæði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Birting!$B$15:$N$15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Birting!$B$18:$N$18</c:f>
              <c:numCache>
                <c:formatCode>0</c:formatCode>
                <c:ptCount val="13"/>
                <c:pt idx="0">
                  <c:v>38</c:v>
                </c:pt>
                <c:pt idx="1">
                  <c:v>26</c:v>
                </c:pt>
                <c:pt idx="2">
                  <c:v>26</c:v>
                </c:pt>
                <c:pt idx="3">
                  <c:v>33</c:v>
                </c:pt>
                <c:pt idx="4">
                  <c:v>31</c:v>
                </c:pt>
                <c:pt idx="5">
                  <c:v>32</c:v>
                </c:pt>
                <c:pt idx="6">
                  <c:v>34</c:v>
                </c:pt>
                <c:pt idx="7">
                  <c:v>25</c:v>
                </c:pt>
                <c:pt idx="8">
                  <c:v>40</c:v>
                </c:pt>
                <c:pt idx="9" formatCode="General">
                  <c:v>47</c:v>
                </c:pt>
                <c:pt idx="10" formatCode="General">
                  <c:v>41</c:v>
                </c:pt>
                <c:pt idx="11">
                  <c:v>36</c:v>
                </c:pt>
                <c:pt idx="12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E9-493A-BD1B-926854F7F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0537992"/>
        <c:axId val="616740856"/>
      </c:lineChart>
      <c:catAx>
        <c:axId val="8305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16740856"/>
        <c:crosses val="autoZero"/>
        <c:auto val="1"/>
        <c:lblAlgn val="ctr"/>
        <c:lblOffset val="100"/>
        <c:noMultiLvlLbl val="0"/>
      </c:catAx>
      <c:valAx>
        <c:axId val="616740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8305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Hlutfall atvinnulausra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Birting!$A$23</c:f>
              <c:strCache>
                <c:ptCount val="1"/>
                <c:pt idx="0">
                  <c:v>Vestursvæði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Birting!$B$22:$N$22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Birting!$B$23:$N$23</c:f>
              <c:numCache>
                <c:formatCode>0.0%</c:formatCode>
                <c:ptCount val="13"/>
                <c:pt idx="0">
                  <c:v>5.9947955151476225E-2</c:v>
                </c:pt>
                <c:pt idx="1">
                  <c:v>4.1992356447478105E-2</c:v>
                </c:pt>
                <c:pt idx="2">
                  <c:v>3.528033626570503E-2</c:v>
                </c:pt>
                <c:pt idx="3">
                  <c:v>3.3096600703302767E-2</c:v>
                </c:pt>
                <c:pt idx="4">
                  <c:v>2.7954371252085306E-2</c:v>
                </c:pt>
                <c:pt idx="5">
                  <c:v>2.3635365183964856E-2</c:v>
                </c:pt>
                <c:pt idx="6">
                  <c:v>2.3615260859572509E-2</c:v>
                </c:pt>
                <c:pt idx="7">
                  <c:v>2.281236395298215E-2</c:v>
                </c:pt>
                <c:pt idx="8">
                  <c:v>3.0718212758530414E-2</c:v>
                </c:pt>
                <c:pt idx="9">
                  <c:v>6.0001788428865201E-2</c:v>
                </c:pt>
                <c:pt idx="10">
                  <c:v>5.0903168492745003E-2</c:v>
                </c:pt>
                <c:pt idx="11">
                  <c:v>2.9157484319376165E-2</c:v>
                </c:pt>
                <c:pt idx="12">
                  <c:v>2.1999999999999999E-2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08-4882-B7D0-673354764459}"/>
            </c:ext>
          </c:extLst>
        </c:ser>
        <c:ser>
          <c:idx val="1"/>
          <c:order val="1"/>
          <c:tx>
            <c:strRef>
              <c:f>Birting!$A$24</c:f>
              <c:strCache>
                <c:ptCount val="1"/>
                <c:pt idx="0">
                  <c:v>Miðsvæði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Birting!$B$22:$N$22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Birting!$B$24:$N$24</c:f>
              <c:numCache>
                <c:formatCode>0.0%</c:formatCode>
                <c:ptCount val="13"/>
                <c:pt idx="0">
                  <c:v>4.9964714184897674E-2</c:v>
                </c:pt>
                <c:pt idx="1">
                  <c:v>4.0482342807924204E-2</c:v>
                </c:pt>
                <c:pt idx="2">
                  <c:v>3.2005689900426737E-2</c:v>
                </c:pt>
                <c:pt idx="3">
                  <c:v>2.8503562945368169E-2</c:v>
                </c:pt>
                <c:pt idx="4">
                  <c:v>2.2751559860732878E-2</c:v>
                </c:pt>
                <c:pt idx="5">
                  <c:v>1.351709514974821E-2</c:v>
                </c:pt>
                <c:pt idx="6">
                  <c:v>1.1666413489290598E-2</c:v>
                </c:pt>
                <c:pt idx="7">
                  <c:v>1.5027322404371584E-2</c:v>
                </c:pt>
                <c:pt idx="8">
                  <c:v>2.7956176803928975E-2</c:v>
                </c:pt>
                <c:pt idx="9">
                  <c:v>7.3999999999999996E-2</c:v>
                </c:pt>
                <c:pt idx="10">
                  <c:v>6.3E-2</c:v>
                </c:pt>
                <c:pt idx="11">
                  <c:v>2.3E-2</c:v>
                </c:pt>
                <c:pt idx="12">
                  <c:v>1.9E-2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08-4882-B7D0-673354764459}"/>
            </c:ext>
          </c:extLst>
        </c:ser>
        <c:ser>
          <c:idx val="2"/>
          <c:order val="2"/>
          <c:tx>
            <c:strRef>
              <c:f>Birting!$A$25</c:f>
              <c:strCache>
                <c:ptCount val="1"/>
                <c:pt idx="0">
                  <c:v>Austursvæði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Birting!$B$22:$N$22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Birting!$B$25:$N$25</c:f>
              <c:numCache>
                <c:formatCode>0.0%</c:formatCode>
                <c:ptCount val="13"/>
                <c:pt idx="0">
                  <c:v>5.9968437664387156E-2</c:v>
                </c:pt>
                <c:pt idx="1">
                  <c:v>4.0982529883094712E-2</c:v>
                </c:pt>
                <c:pt idx="2">
                  <c:v>4.0175122328096828E-2</c:v>
                </c:pt>
                <c:pt idx="3">
                  <c:v>5.1697127937336815E-2</c:v>
                </c:pt>
                <c:pt idx="4">
                  <c:v>4.8043394033320426E-2</c:v>
                </c:pt>
                <c:pt idx="5">
                  <c:v>5.0314465408805034E-2</c:v>
                </c:pt>
                <c:pt idx="6">
                  <c:v>5.3319393622582326E-2</c:v>
                </c:pt>
                <c:pt idx="7">
                  <c:v>3.918495297805643E-2</c:v>
                </c:pt>
                <c:pt idx="8">
                  <c:v>6.2695924764890276E-2</c:v>
                </c:pt>
                <c:pt idx="9">
                  <c:v>7.0000000000000007E-2</c:v>
                </c:pt>
                <c:pt idx="10">
                  <c:v>0.06</c:v>
                </c:pt>
                <c:pt idx="11">
                  <c:v>5.0349650349650402E-2</c:v>
                </c:pt>
                <c:pt idx="12">
                  <c:v>4.15045395590143E-2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08-4882-B7D0-673354764459}"/>
            </c:ext>
          </c:extLst>
        </c:ser>
        <c:ser>
          <c:idx val="3"/>
          <c:order val="3"/>
          <c:tx>
            <c:strRef>
              <c:f>Birting!$A$26</c:f>
              <c:strCache>
                <c:ptCount val="1"/>
                <c:pt idx="0">
                  <c:v>Landið allt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Birting!$B$22:$N$22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Birting!$B$26:$N$26</c:f>
              <c:numCache>
                <c:formatCode>0.0%</c:formatCode>
                <c:ptCount val="13"/>
                <c:pt idx="0">
                  <c:v>7.3662572499760839E-2</c:v>
                </c:pt>
                <c:pt idx="1">
                  <c:v>5.4983345728946843E-2</c:v>
                </c:pt>
                <c:pt idx="2">
                  <c:v>4.2359618426924622E-2</c:v>
                </c:pt>
                <c:pt idx="3">
                  <c:v>3.4927601868295972E-2</c:v>
                </c:pt>
                <c:pt idx="4">
                  <c:v>2.8045564541485962E-2</c:v>
                </c:pt>
                <c:pt idx="5">
                  <c:v>2.2082649243138103E-2</c:v>
                </c:pt>
                <c:pt idx="6">
                  <c:v>2.0795363743357023E-2</c:v>
                </c:pt>
                <c:pt idx="7">
                  <c:v>2.2633060953891337E-2</c:v>
                </c:pt>
                <c:pt idx="8">
                  <c:v>3.4645136977222213E-2</c:v>
                </c:pt>
                <c:pt idx="9">
                  <c:v>8.1046816847454919E-2</c:v>
                </c:pt>
                <c:pt idx="10">
                  <c:v>7.238076919518531E-2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08-4882-B7D0-673354764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1186800"/>
        <c:axId val="801178600"/>
      </c:lineChart>
      <c:catAx>
        <c:axId val="80118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801178600"/>
        <c:crosses val="autoZero"/>
        <c:auto val="1"/>
        <c:lblAlgn val="ctr"/>
        <c:lblOffset val="100"/>
        <c:noMultiLvlLbl val="0"/>
      </c:catAx>
      <c:valAx>
        <c:axId val="801178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80118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Fjöldi starfandi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Birting!$A$30</c:f>
              <c:strCache>
                <c:ptCount val="1"/>
                <c:pt idx="0">
                  <c:v>Vestursvæði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Birting!$B$29:$N$29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Birting!$B$30:$N$30</c:f>
              <c:numCache>
                <c:formatCode>0</c:formatCode>
                <c:ptCount val="13"/>
                <c:pt idx="0">
                  <c:v>9753.6666666666642</c:v>
                </c:pt>
                <c:pt idx="1">
                  <c:v>10152.166666666666</c:v>
                </c:pt>
                <c:pt idx="2">
                  <c:v>10500.25</c:v>
                </c:pt>
                <c:pt idx="3">
                  <c:v>10517.25</c:v>
                </c:pt>
                <c:pt idx="4">
                  <c:v>10781.166666666666</c:v>
                </c:pt>
                <c:pt idx="5">
                  <c:v>11111.166666666666</c:v>
                </c:pt>
                <c:pt idx="6">
                  <c:v>11344.75</c:v>
                </c:pt>
                <c:pt idx="7">
                  <c:v>11222</c:v>
                </c:pt>
                <c:pt idx="8">
                  <c:v>11106</c:v>
                </c:pt>
                <c:pt idx="9">
                  <c:v>10512</c:v>
                </c:pt>
                <c:pt idx="10">
                  <c:v>10683.666666666668</c:v>
                </c:pt>
                <c:pt idx="11" formatCode="General">
                  <c:v>11461</c:v>
                </c:pt>
                <c:pt idx="12" formatCode="General">
                  <c:v>12019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C9-4631-8CCD-47A79E886C3A}"/>
            </c:ext>
          </c:extLst>
        </c:ser>
        <c:ser>
          <c:idx val="1"/>
          <c:order val="1"/>
          <c:tx>
            <c:strRef>
              <c:f>Birting!$A$31</c:f>
              <c:strCache>
                <c:ptCount val="1"/>
                <c:pt idx="0">
                  <c:v>Miðsvæði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Birting!$B$29:$N$29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Birting!$B$31:$N$31</c:f>
              <c:numCache>
                <c:formatCode>0</c:formatCode>
                <c:ptCount val="13"/>
                <c:pt idx="0">
                  <c:v>2243.6666666666665</c:v>
                </c:pt>
                <c:pt idx="1">
                  <c:v>2228</c:v>
                </c:pt>
                <c:pt idx="2">
                  <c:v>2268.3333333333335</c:v>
                </c:pt>
                <c:pt idx="3">
                  <c:v>2283.5833333333335</c:v>
                </c:pt>
                <c:pt idx="4">
                  <c:v>2363.4166666666665</c:v>
                </c:pt>
                <c:pt idx="5">
                  <c:v>2482</c:v>
                </c:pt>
                <c:pt idx="6">
                  <c:v>2711.25</c:v>
                </c:pt>
                <c:pt idx="7">
                  <c:v>2884.3333333333335</c:v>
                </c:pt>
                <c:pt idx="8">
                  <c:v>2573</c:v>
                </c:pt>
                <c:pt idx="9">
                  <c:v>2766</c:v>
                </c:pt>
                <c:pt idx="10">
                  <c:v>2660</c:v>
                </c:pt>
                <c:pt idx="11" formatCode="General">
                  <c:v>3004</c:v>
                </c:pt>
                <c:pt idx="12" formatCode="General">
                  <c:v>3276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C9-4631-8CCD-47A79E886C3A}"/>
            </c:ext>
          </c:extLst>
        </c:ser>
        <c:ser>
          <c:idx val="2"/>
          <c:order val="2"/>
          <c:tx>
            <c:strRef>
              <c:f>Birting!$A$32</c:f>
              <c:strCache>
                <c:ptCount val="1"/>
                <c:pt idx="0">
                  <c:v>Austursvæði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Birting!$B$29:$N$29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Birting!$B$32:$N$32</c:f>
              <c:numCache>
                <c:formatCode>0</c:formatCode>
                <c:ptCount val="13"/>
                <c:pt idx="0">
                  <c:v>595.66666666666674</c:v>
                </c:pt>
                <c:pt idx="1">
                  <c:v>608.41666666666663</c:v>
                </c:pt>
                <c:pt idx="2">
                  <c:v>621.16666666666674</c:v>
                </c:pt>
                <c:pt idx="3">
                  <c:v>605.33333333333337</c:v>
                </c:pt>
                <c:pt idx="4">
                  <c:v>614.24999999999989</c:v>
                </c:pt>
                <c:pt idx="5">
                  <c:v>604</c:v>
                </c:pt>
                <c:pt idx="6">
                  <c:v>604.58333333333337</c:v>
                </c:pt>
                <c:pt idx="7">
                  <c:v>613</c:v>
                </c:pt>
                <c:pt idx="8">
                  <c:v>598</c:v>
                </c:pt>
                <c:pt idx="9">
                  <c:v>619.75</c:v>
                </c:pt>
                <c:pt idx="10">
                  <c:v>641.41666666666674</c:v>
                </c:pt>
                <c:pt idx="11" formatCode="General">
                  <c:v>679</c:v>
                </c:pt>
                <c:pt idx="12" formatCode="General">
                  <c:v>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C9-4631-8CCD-47A79E886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5077496"/>
        <c:axId val="835078152"/>
      </c:lineChart>
      <c:catAx>
        <c:axId val="83507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835078152"/>
        <c:crosses val="autoZero"/>
        <c:auto val="1"/>
        <c:lblAlgn val="ctr"/>
        <c:lblOffset val="100"/>
        <c:noMultiLvlLbl val="0"/>
      </c:catAx>
      <c:valAx>
        <c:axId val="835078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83507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Hlutfall starfandi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Birting!$A$37</c:f>
              <c:strCache>
                <c:ptCount val="1"/>
                <c:pt idx="0">
                  <c:v>Vestursvæði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Birting!$B$36:$N$36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Birting!$B$37:$N$37</c:f>
              <c:numCache>
                <c:formatCode>0.00%</c:formatCode>
                <c:ptCount val="13"/>
                <c:pt idx="0">
                  <c:v>0.94005204484852378</c:v>
                </c:pt>
                <c:pt idx="1">
                  <c:v>0.95800764355252188</c:v>
                </c:pt>
                <c:pt idx="2">
                  <c:v>0.96471966373429496</c:v>
                </c:pt>
                <c:pt idx="3">
                  <c:v>0.96690339929669722</c:v>
                </c:pt>
                <c:pt idx="4">
                  <c:v>0.97219592106647423</c:v>
                </c:pt>
                <c:pt idx="5">
                  <c:v>0.97626944902068458</c:v>
                </c:pt>
                <c:pt idx="6">
                  <c:v>0.97777091473224531</c:v>
                </c:pt>
                <c:pt idx="7">
                  <c:v>0.97710056595559425</c:v>
                </c:pt>
                <c:pt idx="8">
                  <c:v>0.96919451959158742</c:v>
                </c:pt>
                <c:pt idx="9" formatCode="0.0%">
                  <c:v>0.93999821157113472</c:v>
                </c:pt>
                <c:pt idx="10" formatCode="0.0%">
                  <c:v>0.94909683150725499</c:v>
                </c:pt>
                <c:pt idx="11" formatCode="0.0%">
                  <c:v>0.97143583658247157</c:v>
                </c:pt>
                <c:pt idx="12" formatCode="0.0%">
                  <c:v>0.97771089237777598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FB-45F8-83F2-41E08B8524FF}"/>
            </c:ext>
          </c:extLst>
        </c:ser>
        <c:ser>
          <c:idx val="1"/>
          <c:order val="1"/>
          <c:tx>
            <c:strRef>
              <c:f>Birting!$A$38</c:f>
              <c:strCache>
                <c:ptCount val="1"/>
                <c:pt idx="0">
                  <c:v>Miðsvæði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Birting!$B$36:$N$36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Birting!$B$38:$N$38</c:f>
              <c:numCache>
                <c:formatCode>0.00%</c:formatCode>
                <c:ptCount val="13"/>
                <c:pt idx="0">
                  <c:v>0.95003528581510233</c:v>
                </c:pt>
                <c:pt idx="1">
                  <c:v>0.95951765719207582</c:v>
                </c:pt>
                <c:pt idx="2">
                  <c:v>0.96799431009957326</c:v>
                </c:pt>
                <c:pt idx="3">
                  <c:v>0.97149643705463185</c:v>
                </c:pt>
                <c:pt idx="4">
                  <c:v>0.97766210486400773</c:v>
                </c:pt>
                <c:pt idx="5">
                  <c:v>0.9867479459316193</c:v>
                </c:pt>
                <c:pt idx="6">
                  <c:v>0.98845511165122291</c:v>
                </c:pt>
                <c:pt idx="7">
                  <c:v>0.98508652094717675</c:v>
                </c:pt>
                <c:pt idx="8">
                  <c:v>0.97204382319607108</c:v>
                </c:pt>
                <c:pt idx="9" formatCode="0.0%">
                  <c:v>0.92601272179444261</c:v>
                </c:pt>
                <c:pt idx="10" formatCode="0.0%">
                  <c:v>0.93661971830985913</c:v>
                </c:pt>
                <c:pt idx="11" formatCode="0.0%">
                  <c:v>0.97659297789336796</c:v>
                </c:pt>
                <c:pt idx="12" formatCode="0.0%">
                  <c:v>0.98113207547169812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FB-45F8-83F2-41E08B8524FF}"/>
            </c:ext>
          </c:extLst>
        </c:ser>
        <c:ser>
          <c:idx val="2"/>
          <c:order val="2"/>
          <c:tx>
            <c:strRef>
              <c:f>Birting!$A$39</c:f>
              <c:strCache>
                <c:ptCount val="1"/>
                <c:pt idx="0">
                  <c:v>Austursvæði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Birting!$B$36:$N$36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Birting!$B$39:$N$39</c:f>
              <c:numCache>
                <c:formatCode>0.00%</c:formatCode>
                <c:ptCount val="13"/>
                <c:pt idx="0">
                  <c:v>0.9400315623356128</c:v>
                </c:pt>
                <c:pt idx="1">
                  <c:v>0.9590174701169053</c:v>
                </c:pt>
                <c:pt idx="2">
                  <c:v>0.95982487767190316</c:v>
                </c:pt>
                <c:pt idx="3">
                  <c:v>0.94830287206266317</c:v>
                </c:pt>
                <c:pt idx="4">
                  <c:v>0.95195660596667953</c:v>
                </c:pt>
                <c:pt idx="5">
                  <c:v>0.94968553459119498</c:v>
                </c:pt>
                <c:pt idx="6">
                  <c:v>0.94811813904861464</c:v>
                </c:pt>
                <c:pt idx="7">
                  <c:v>0.96081504702194354</c:v>
                </c:pt>
                <c:pt idx="8">
                  <c:v>0.93730407523510972</c:v>
                </c:pt>
                <c:pt idx="9" formatCode="0.0%">
                  <c:v>0.92950881139857522</c:v>
                </c:pt>
                <c:pt idx="10" formatCode="0.0%">
                  <c:v>0.93991940407864205</c:v>
                </c:pt>
                <c:pt idx="11" formatCode="0.0%">
                  <c:v>0.94965034965034967</c:v>
                </c:pt>
                <c:pt idx="12" formatCode="0.0%">
                  <c:v>0.95849546044098577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FB-45F8-83F2-41E08B8524FF}"/>
            </c:ext>
          </c:extLst>
        </c:ser>
        <c:ser>
          <c:idx val="3"/>
          <c:order val="3"/>
          <c:tx>
            <c:strRef>
              <c:f>Birting!$A$40</c:f>
              <c:strCache>
                <c:ptCount val="1"/>
                <c:pt idx="0">
                  <c:v>Landið allt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Birting!$B$36:$N$36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Birting!$B$40:$N$40</c:f>
              <c:numCache>
                <c:formatCode>0.00%</c:formatCode>
                <c:ptCount val="13"/>
                <c:pt idx="0">
                  <c:v>0.92639179623152168</c:v>
                </c:pt>
                <c:pt idx="1">
                  <c:v>0.94512252093535787</c:v>
                </c:pt>
                <c:pt idx="2">
                  <c:v>0.95778046222839874</c:v>
                </c:pt>
                <c:pt idx="3">
                  <c:v>0.96513499128958191</c:v>
                </c:pt>
                <c:pt idx="4">
                  <c:v>0.97198513029348688</c:v>
                </c:pt>
                <c:pt idx="5">
                  <c:v>0.97795341557645921</c:v>
                </c:pt>
                <c:pt idx="6">
                  <c:v>0.97925637080093353</c:v>
                </c:pt>
                <c:pt idx="7">
                  <c:v>0.97737506949100295</c:v>
                </c:pt>
                <c:pt idx="8">
                  <c:v>0.96535681436176179</c:v>
                </c:pt>
                <c:pt idx="9" formatCode="0.0%">
                  <c:v>0.91881050842401513</c:v>
                </c:pt>
                <c:pt idx="10" formatCode="0.0%">
                  <c:v>0.92772181380771146</c:v>
                </c:pt>
                <c:pt idx="11" formatCode="0.0%">
                  <c:v>0.96194140956045715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FB-45F8-83F2-41E08B852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6690672"/>
        <c:axId val="616680832"/>
      </c:lineChart>
      <c:catAx>
        <c:axId val="61669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16680832"/>
        <c:crosses val="autoZero"/>
        <c:auto val="1"/>
        <c:lblAlgn val="ctr"/>
        <c:lblOffset val="100"/>
        <c:noMultiLvlLbl val="0"/>
      </c:catAx>
      <c:valAx>
        <c:axId val="61668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1669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648017</xdr:colOff>
      <xdr:row>3</xdr:row>
      <xdr:rowOff>42545</xdr:rowOff>
    </xdr:from>
    <xdr:to>
      <xdr:col>21</xdr:col>
      <xdr:colOff>548957</xdr:colOff>
      <xdr:row>19</xdr:row>
      <xdr:rowOff>50165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6263AB-F9F7-466D-A44D-00582FA6EE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624840</xdr:colOff>
      <xdr:row>20</xdr:row>
      <xdr:rowOff>73025</xdr:rowOff>
    </xdr:from>
    <xdr:to>
      <xdr:col>21</xdr:col>
      <xdr:colOff>501015</xdr:colOff>
      <xdr:row>35</xdr:row>
      <xdr:rowOff>187325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B2B5BB9-1539-4B73-9DFE-AEB24D0F62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69215</xdr:colOff>
      <xdr:row>20</xdr:row>
      <xdr:rowOff>76200</xdr:rowOff>
    </xdr:from>
    <xdr:to>
      <xdr:col>28</xdr:col>
      <xdr:colOff>618490</xdr:colOff>
      <xdr:row>36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2DDEF8C-B82E-4C07-BCAA-C32C713D2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529590</xdr:colOff>
      <xdr:row>38</xdr:row>
      <xdr:rowOff>9525</xdr:rowOff>
    </xdr:from>
    <xdr:to>
      <xdr:col>21</xdr:col>
      <xdr:colOff>415290</xdr:colOff>
      <xdr:row>53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E494611-6E54-42A2-A4B6-2359037307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27940</xdr:colOff>
      <xdr:row>38</xdr:row>
      <xdr:rowOff>28575</xdr:rowOff>
    </xdr:from>
    <xdr:to>
      <xdr:col>28</xdr:col>
      <xdr:colOff>577215</xdr:colOff>
      <xdr:row>53</xdr:row>
      <xdr:rowOff>161925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4ECDBBD-4A49-4B52-85B0-184531AFF4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AM110"/>
  <sheetViews>
    <sheetView topLeftCell="A65" workbookViewId="0">
      <pane xSplit="1" topLeftCell="B104" activePane="topRight" state="frozen"/>
      <selection pane="topRight" activeCell="T97" sqref="T97"/>
    </sheetView>
  </sheetViews>
  <sheetFormatPr defaultColWidth="8.875" defaultRowHeight="15"/>
  <cols>
    <col min="11" max="12" width="9.375" bestFit="1" customWidth="1"/>
    <col min="13" max="14" width="9.375" customWidth="1"/>
    <col min="25" max="25" width="10.625" bestFit="1" customWidth="1"/>
  </cols>
  <sheetData>
    <row r="1" spans="1:39" s="4" customFormat="1" ht="18">
      <c r="A1" s="3" t="s">
        <v>0</v>
      </c>
    </row>
    <row r="2" spans="1:39" ht="18">
      <c r="A2" s="2" t="s">
        <v>1</v>
      </c>
    </row>
    <row r="3" spans="1:39">
      <c r="A3" s="1" t="s">
        <v>2</v>
      </c>
      <c r="B3" t="s">
        <v>3</v>
      </c>
    </row>
    <row r="4" spans="1:39">
      <c r="A4" s="1" t="s">
        <v>4</v>
      </c>
      <c r="B4" s="5">
        <v>45314</v>
      </c>
    </row>
    <row r="7" spans="1:39" ht="15.95">
      <c r="A7" s="6" t="s">
        <v>5</v>
      </c>
      <c r="B7" s="18" t="s">
        <v>6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6" t="s">
        <v>7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 t="s">
        <v>8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>
      <c r="A8" s="7"/>
      <c r="B8" s="6">
        <v>2011</v>
      </c>
      <c r="C8" s="6">
        <v>2012</v>
      </c>
      <c r="D8" s="6">
        <v>2013</v>
      </c>
      <c r="E8" s="6">
        <v>2014</v>
      </c>
      <c r="F8" s="6">
        <v>2015</v>
      </c>
      <c r="G8" s="6">
        <v>2016</v>
      </c>
      <c r="H8" s="6">
        <v>2017</v>
      </c>
      <c r="I8" s="6">
        <v>2018</v>
      </c>
      <c r="J8" s="6">
        <v>2019</v>
      </c>
      <c r="K8" s="40">
        <v>2020</v>
      </c>
      <c r="L8" s="40">
        <v>2021</v>
      </c>
      <c r="M8" s="40">
        <v>2022</v>
      </c>
      <c r="N8" s="40">
        <v>2023</v>
      </c>
      <c r="O8" s="6">
        <v>2011</v>
      </c>
      <c r="P8" s="6">
        <v>2012</v>
      </c>
      <c r="Q8" s="6">
        <v>2013</v>
      </c>
      <c r="R8" s="6">
        <v>2014</v>
      </c>
      <c r="S8" s="6">
        <v>2015</v>
      </c>
      <c r="T8" s="6">
        <v>2016</v>
      </c>
      <c r="U8" s="6">
        <v>2017</v>
      </c>
      <c r="V8" s="6">
        <v>2018</v>
      </c>
      <c r="W8" s="6">
        <v>2019</v>
      </c>
      <c r="X8" s="6">
        <v>2020</v>
      </c>
      <c r="Y8" s="6">
        <v>2021</v>
      </c>
      <c r="Z8" s="6">
        <v>2022</v>
      </c>
      <c r="AA8" s="6"/>
      <c r="AB8" s="6">
        <v>2011</v>
      </c>
      <c r="AC8" s="6">
        <v>2012</v>
      </c>
      <c r="AD8" s="6">
        <v>2013</v>
      </c>
      <c r="AE8" s="6">
        <v>2014</v>
      </c>
      <c r="AF8" s="6">
        <v>2015</v>
      </c>
      <c r="AG8" s="6">
        <v>2016</v>
      </c>
      <c r="AH8" s="6">
        <v>2017</v>
      </c>
      <c r="AI8" s="6">
        <v>2018</v>
      </c>
      <c r="AJ8" s="6">
        <v>2019</v>
      </c>
      <c r="AK8" s="6">
        <v>2020</v>
      </c>
      <c r="AL8" s="6">
        <v>2021</v>
      </c>
      <c r="AM8" s="6">
        <v>2022</v>
      </c>
    </row>
    <row r="9" spans="1:39" ht="15.95">
      <c r="A9" s="7" t="s">
        <v>9</v>
      </c>
      <c r="B9" s="8">
        <f>SUM(O9+AB9)</f>
        <v>9428.8333333333321</v>
      </c>
      <c r="C9" s="8">
        <f>SUM(P9+AC9)</f>
        <v>9626.75</v>
      </c>
      <c r="D9" s="8">
        <f>SUM(Q9+AD9)</f>
        <v>9895.5833333333321</v>
      </c>
      <c r="E9" s="8">
        <f>SUM(R9+AE9)</f>
        <v>9883.1666666666679</v>
      </c>
      <c r="F9" s="8">
        <f>SUM(S9+AF9)</f>
        <v>10051.666666666668</v>
      </c>
      <c r="G9" s="8">
        <f>SUM(T9+AG9)</f>
        <v>10315.5</v>
      </c>
      <c r="H9" s="8">
        <f>SUM(U9+AH9)</f>
        <v>10512.916666666668</v>
      </c>
      <c r="I9" s="8">
        <f>SUM(V9+AI9)</f>
        <v>10397</v>
      </c>
      <c r="J9" s="8">
        <f>SUM(W9+AJ9)</f>
        <v>10372</v>
      </c>
      <c r="K9" s="8">
        <f>SUM(X9+AK9)</f>
        <v>10144</v>
      </c>
      <c r="L9" s="8">
        <f>SUM(Y9+AL9)</f>
        <v>10250.666666666668</v>
      </c>
      <c r="M9" s="8">
        <v>10737</v>
      </c>
      <c r="N9" s="8">
        <v>11176</v>
      </c>
      <c r="O9" s="8">
        <v>4918.25</v>
      </c>
      <c r="P9" s="8">
        <v>5016.083333333333</v>
      </c>
      <c r="Q9" s="8">
        <v>5137.583333333333</v>
      </c>
      <c r="R9" s="8">
        <v>5133.25</v>
      </c>
      <c r="S9" s="8">
        <v>5186.25</v>
      </c>
      <c r="T9" s="8">
        <v>5320.916666666667</v>
      </c>
      <c r="U9" s="8">
        <v>5466.25</v>
      </c>
      <c r="V9" s="8">
        <v>5494</v>
      </c>
      <c r="W9" s="8">
        <v>5498</v>
      </c>
      <c r="X9" s="8">
        <v>5382</v>
      </c>
      <c r="Y9" s="8">
        <v>5367</v>
      </c>
      <c r="Z9" s="8">
        <v>5558</v>
      </c>
      <c r="AA9" s="8"/>
      <c r="AB9" s="8">
        <v>4510.583333333333</v>
      </c>
      <c r="AC9" s="8">
        <v>4610.666666666667</v>
      </c>
      <c r="AD9" s="8">
        <v>4758</v>
      </c>
      <c r="AE9" s="8">
        <v>4749.916666666667</v>
      </c>
      <c r="AF9" s="8">
        <v>4865.416666666667</v>
      </c>
      <c r="AG9" s="8">
        <v>4994.583333333333</v>
      </c>
      <c r="AH9" s="8">
        <v>5046.666666666667</v>
      </c>
      <c r="AI9" s="8">
        <v>4903</v>
      </c>
      <c r="AJ9" s="7">
        <v>4874</v>
      </c>
      <c r="AK9" s="7">
        <v>4762</v>
      </c>
      <c r="AL9" s="8">
        <v>4883.666666666667</v>
      </c>
      <c r="AM9" s="8">
        <v>5179</v>
      </c>
    </row>
    <row r="10" spans="1:39" ht="32.1">
      <c r="A10" s="7" t="s">
        <v>10</v>
      </c>
      <c r="B10" s="8">
        <f>SUM(O10+AB10)</f>
        <v>544.91666666666663</v>
      </c>
      <c r="C10" s="8">
        <f>SUM(P10+AC10)</f>
        <v>550.66666666666674</v>
      </c>
      <c r="D10" s="8">
        <f>SUM(Q10+AD10)</f>
        <v>556.33333333333326</v>
      </c>
      <c r="E10" s="8">
        <f>SUM(R10+AE10)</f>
        <v>556.41666666666674</v>
      </c>
      <c r="F10" s="8">
        <f>SUM(S10+AF10)</f>
        <v>577.16666666666674</v>
      </c>
      <c r="G10" s="8">
        <f>SUM(T10+AG10)</f>
        <v>587.58333333333326</v>
      </c>
      <c r="H10" s="8">
        <f>SUM(U10+AH10)</f>
        <v>591.75</v>
      </c>
      <c r="I10" s="7">
        <f>SUM(V10+AI10)</f>
        <v>589</v>
      </c>
      <c r="J10" s="7">
        <f>SUM(W10+AJ10)</f>
        <v>588</v>
      </c>
      <c r="K10" s="8">
        <f t="shared" ref="K10:K12" si="0">SUM(X10+AK10)</f>
        <v>568</v>
      </c>
      <c r="L10" s="8">
        <f t="shared" ref="L10:L12" si="1">SUM(Y10+AL10)</f>
        <v>584</v>
      </c>
      <c r="M10" s="8">
        <v>604</v>
      </c>
      <c r="N10" s="8">
        <v>627</v>
      </c>
      <c r="O10" s="8">
        <v>295.25</v>
      </c>
      <c r="P10" s="8">
        <v>297.16666666666669</v>
      </c>
      <c r="Q10" s="8">
        <v>298.58333333333331</v>
      </c>
      <c r="R10" s="8">
        <v>293.66666666666669</v>
      </c>
      <c r="S10" s="8">
        <v>299.16666666666669</v>
      </c>
      <c r="T10" s="8">
        <v>305.5</v>
      </c>
      <c r="U10" s="8">
        <v>307.25</v>
      </c>
      <c r="V10" s="7">
        <v>308</v>
      </c>
      <c r="W10" s="7">
        <v>310</v>
      </c>
      <c r="X10" s="8">
        <v>307</v>
      </c>
      <c r="Y10" s="8">
        <v>317</v>
      </c>
      <c r="Z10" s="8">
        <v>325</v>
      </c>
      <c r="AA10" s="8"/>
      <c r="AB10" s="8">
        <v>249.66666666666666</v>
      </c>
      <c r="AC10" s="8">
        <v>253.5</v>
      </c>
      <c r="AD10" s="8">
        <v>257.75</v>
      </c>
      <c r="AE10" s="8">
        <v>262.75</v>
      </c>
      <c r="AF10" s="8">
        <v>278</v>
      </c>
      <c r="AG10" s="8">
        <v>282.08333333333331</v>
      </c>
      <c r="AH10" s="8">
        <v>284.5</v>
      </c>
      <c r="AI10" s="7">
        <v>281</v>
      </c>
      <c r="AJ10" s="7">
        <v>278</v>
      </c>
      <c r="AK10" s="7">
        <v>261</v>
      </c>
      <c r="AL10" s="7">
        <v>267</v>
      </c>
      <c r="AM10" s="7">
        <v>278</v>
      </c>
    </row>
    <row r="11" spans="1:39" ht="48">
      <c r="A11" s="7" t="s">
        <v>11</v>
      </c>
      <c r="B11" s="8">
        <f>SUM(O11+AB11)</f>
        <v>226</v>
      </c>
      <c r="C11" s="8">
        <f>SUM(P11+AC11)</f>
        <v>235.5</v>
      </c>
      <c r="D11" s="8">
        <f>SUM(Q11+AD11)</f>
        <v>241.83333333333331</v>
      </c>
      <c r="E11" s="8">
        <f>SUM(R11+AE11)</f>
        <v>247.66666666666669</v>
      </c>
      <c r="F11" s="8">
        <f>SUM(S11+AF11)</f>
        <v>267.16666666666669</v>
      </c>
      <c r="G11" s="8">
        <f>SUM(T11+AG11)</f>
        <v>285</v>
      </c>
      <c r="H11" s="8">
        <f>SUM(U11+AH11)</f>
        <v>303.58333333333331</v>
      </c>
      <c r="I11" s="8">
        <f>SUM(V11+AI11)</f>
        <v>306</v>
      </c>
      <c r="J11" s="8">
        <v>308</v>
      </c>
      <c r="K11" s="8">
        <f t="shared" si="0"/>
        <v>285</v>
      </c>
      <c r="L11" s="8">
        <f t="shared" si="1"/>
        <v>237</v>
      </c>
      <c r="M11" s="8">
        <v>268</v>
      </c>
      <c r="N11" s="8">
        <v>295</v>
      </c>
      <c r="O11" s="8">
        <v>126.33333333333333</v>
      </c>
      <c r="P11" s="8">
        <v>130.33333333333334</v>
      </c>
      <c r="Q11" s="8">
        <v>134.75</v>
      </c>
      <c r="R11" s="8">
        <v>146.83333333333334</v>
      </c>
      <c r="S11" s="8">
        <v>161.5</v>
      </c>
      <c r="T11" s="8">
        <v>173.5</v>
      </c>
      <c r="U11" s="8">
        <v>188.75</v>
      </c>
      <c r="V11" s="8">
        <v>193</v>
      </c>
      <c r="W11" s="8">
        <v>197</v>
      </c>
      <c r="X11" s="8">
        <v>166</v>
      </c>
      <c r="Y11" s="8">
        <v>128</v>
      </c>
      <c r="Z11" s="8">
        <v>146</v>
      </c>
      <c r="AA11" s="8"/>
      <c r="AB11" s="8">
        <v>99.666666666666671</v>
      </c>
      <c r="AC11" s="8">
        <v>105.16666666666667</v>
      </c>
      <c r="AD11" s="8">
        <v>107.08333333333333</v>
      </c>
      <c r="AE11" s="8">
        <v>100.83333333333333</v>
      </c>
      <c r="AF11" s="8">
        <v>105.66666666666667</v>
      </c>
      <c r="AG11" s="8">
        <v>111.5</v>
      </c>
      <c r="AH11" s="8">
        <v>114.83333333333333</v>
      </c>
      <c r="AI11" s="8">
        <v>113</v>
      </c>
      <c r="AJ11" s="7">
        <v>112</v>
      </c>
      <c r="AK11" s="7">
        <v>119</v>
      </c>
      <c r="AL11" s="7">
        <v>109</v>
      </c>
      <c r="AM11" s="7">
        <v>122</v>
      </c>
    </row>
    <row r="12" spans="1:39" ht="48">
      <c r="A12" s="7" t="s">
        <v>12</v>
      </c>
      <c r="B12" s="8">
        <f>SUM(O12+AB12)</f>
        <v>175.91666666666669</v>
      </c>
      <c r="C12" s="8">
        <f>SUM(P12+AC12)</f>
        <v>184.25</v>
      </c>
      <c r="D12" s="8">
        <f>SUM(Q12+AD12)</f>
        <v>190.5</v>
      </c>
      <c r="E12" s="8">
        <f>SUM(R12+AE12)</f>
        <v>190</v>
      </c>
      <c r="F12" s="8">
        <f>SUM(S12+AF12)</f>
        <v>193.5</v>
      </c>
      <c r="G12" s="8">
        <f>SUM(T12+AG12)</f>
        <v>193.16666666666669</v>
      </c>
      <c r="H12" s="8">
        <f>SUM(U12+AH12)</f>
        <v>194.41666666666666</v>
      </c>
      <c r="I12" s="8">
        <f>SUM(V12+AI12)</f>
        <v>193.25</v>
      </c>
      <c r="J12" s="8">
        <f>SUM(W12+AJ12)</f>
        <v>191</v>
      </c>
      <c r="K12" s="8">
        <f t="shared" si="0"/>
        <v>186</v>
      </c>
      <c r="L12" s="8">
        <f t="shared" si="1"/>
        <v>185</v>
      </c>
      <c r="M12" s="8">
        <v>189</v>
      </c>
      <c r="N12" s="8">
        <v>195</v>
      </c>
      <c r="O12" s="8">
        <v>94.25</v>
      </c>
      <c r="P12" s="8">
        <v>98.583333333333329</v>
      </c>
      <c r="Q12" s="8">
        <v>100.25</v>
      </c>
      <c r="R12" s="8">
        <v>99</v>
      </c>
      <c r="S12" s="8">
        <v>101</v>
      </c>
      <c r="T12" s="8">
        <v>99.916666666666671</v>
      </c>
      <c r="U12" s="8">
        <v>99.333333333333329</v>
      </c>
      <c r="V12" s="8">
        <v>100.25</v>
      </c>
      <c r="W12" s="8">
        <v>100</v>
      </c>
      <c r="X12" s="8">
        <v>101</v>
      </c>
      <c r="Y12" s="8">
        <v>98</v>
      </c>
      <c r="Z12" s="8">
        <v>102</v>
      </c>
      <c r="AA12" s="8"/>
      <c r="AB12" s="8">
        <v>81.666666666666671</v>
      </c>
      <c r="AC12" s="8">
        <v>85.666666666666671</v>
      </c>
      <c r="AD12" s="8">
        <v>90.25</v>
      </c>
      <c r="AE12" s="8">
        <v>91</v>
      </c>
      <c r="AF12" s="8">
        <v>92.5</v>
      </c>
      <c r="AG12" s="8">
        <v>93.25</v>
      </c>
      <c r="AH12" s="8">
        <v>95.083333333333329</v>
      </c>
      <c r="AI12" s="8">
        <v>93</v>
      </c>
      <c r="AJ12" s="7">
        <v>91</v>
      </c>
      <c r="AK12" s="7">
        <v>85</v>
      </c>
      <c r="AL12" s="7">
        <v>87</v>
      </c>
      <c r="AM12" s="7">
        <v>87</v>
      </c>
    </row>
    <row r="13" spans="1:39" ht="15.95">
      <c r="A13" s="6" t="s">
        <v>13</v>
      </c>
      <c r="B13" s="8">
        <f>SUM(O13+AB13)</f>
        <v>10375.666666666668</v>
      </c>
      <c r="C13" s="8">
        <f>SUM(P13+AC13)</f>
        <v>10597.166666666668</v>
      </c>
      <c r="D13" s="8">
        <f>SUM(Q13+AD13)</f>
        <v>10884.25</v>
      </c>
      <c r="E13" s="8">
        <f>SUM(R13+AE13)</f>
        <v>10877.25</v>
      </c>
      <c r="F13" s="8">
        <f>SUM(S13+AF13)</f>
        <v>11089.5</v>
      </c>
      <c r="G13" s="8">
        <f>SUM(T13+AG13)</f>
        <v>11381.25</v>
      </c>
      <c r="H13" s="8">
        <f>SUM(H9:H12)</f>
        <v>11602.666666666668</v>
      </c>
      <c r="I13" s="8">
        <f>SUM(I9:I12)</f>
        <v>11485.25</v>
      </c>
      <c r="J13" s="8">
        <f>SUM(J9:J12)</f>
        <v>11459</v>
      </c>
      <c r="K13" s="8">
        <f t="shared" ref="K13:L13" si="2">SUM(K9:K12)</f>
        <v>11183</v>
      </c>
      <c r="L13" s="8">
        <f t="shared" si="2"/>
        <v>11256.666666666668</v>
      </c>
      <c r="M13" s="8">
        <f>SUM(M9:M12)</f>
        <v>11798</v>
      </c>
      <c r="N13" s="8">
        <f>SUM(N9:N12)</f>
        <v>12293</v>
      </c>
      <c r="O13" s="8">
        <f t="shared" ref="O13:AJ13" si="3">SUM(O9:O12)</f>
        <v>5434.083333333333</v>
      </c>
      <c r="P13" s="8">
        <f t="shared" si="3"/>
        <v>5542.1666666666661</v>
      </c>
      <c r="Q13" s="8">
        <f t="shared" si="3"/>
        <v>5671.1666666666661</v>
      </c>
      <c r="R13" s="8">
        <f t="shared" si="3"/>
        <v>5672.75</v>
      </c>
      <c r="S13" s="8">
        <f t="shared" si="3"/>
        <v>5747.916666666667</v>
      </c>
      <c r="T13" s="8">
        <f t="shared" si="3"/>
        <v>5899.8333333333339</v>
      </c>
      <c r="U13" s="8">
        <f t="shared" si="3"/>
        <v>6061.583333333333</v>
      </c>
      <c r="V13" s="8">
        <f t="shared" si="3"/>
        <v>6095.25</v>
      </c>
      <c r="W13" s="8">
        <f t="shared" si="3"/>
        <v>6105</v>
      </c>
      <c r="X13" s="8">
        <f>SUM(X9:X12)</f>
        <v>5956</v>
      </c>
      <c r="Y13" s="8">
        <f>SUM(Y9:Y12)</f>
        <v>5910</v>
      </c>
      <c r="Z13" s="8">
        <f>SUM(Z9:Z12)</f>
        <v>6131</v>
      </c>
      <c r="AA13" s="8"/>
      <c r="AB13" s="8">
        <f t="shared" si="3"/>
        <v>4941.5833333333339</v>
      </c>
      <c r="AC13" s="8">
        <f t="shared" si="3"/>
        <v>5055.0000000000009</v>
      </c>
      <c r="AD13" s="8">
        <f t="shared" si="3"/>
        <v>5213.083333333333</v>
      </c>
      <c r="AE13" s="8">
        <f t="shared" si="3"/>
        <v>5204.5</v>
      </c>
      <c r="AF13" s="8">
        <f t="shared" si="3"/>
        <v>5341.5833333333339</v>
      </c>
      <c r="AG13" s="8">
        <f t="shared" si="3"/>
        <v>5481.4166666666661</v>
      </c>
      <c r="AH13" s="10">
        <f t="shared" si="3"/>
        <v>5541.083333333333</v>
      </c>
      <c r="AI13" s="10">
        <f t="shared" si="3"/>
        <v>5390</v>
      </c>
      <c r="AJ13" s="10">
        <f t="shared" si="3"/>
        <v>5355</v>
      </c>
      <c r="AK13" s="7">
        <f>SUM(AK9:AK12)</f>
        <v>5227</v>
      </c>
      <c r="AL13" s="8">
        <f>SUM(AL9:AL12)</f>
        <v>5346.666666666667</v>
      </c>
      <c r="AM13" s="8">
        <f>SUM(AM9:AM12)</f>
        <v>5666</v>
      </c>
    </row>
    <row r="14" spans="1:39" ht="15.95">
      <c r="A14" s="7"/>
      <c r="B14" s="7" t="s">
        <v>14</v>
      </c>
      <c r="C14" s="7"/>
      <c r="D14" s="7"/>
      <c r="E14" s="7"/>
      <c r="F14" s="7"/>
      <c r="G14" s="7"/>
      <c r="H14" s="7"/>
      <c r="I14" s="7" t="s">
        <v>14</v>
      </c>
      <c r="J14" s="7"/>
      <c r="K14" s="8"/>
      <c r="L14" s="8"/>
      <c r="M14" s="8"/>
      <c r="N14" s="8"/>
      <c r="O14" s="7"/>
      <c r="P14" s="7"/>
      <c r="Q14" s="7"/>
      <c r="R14" s="7"/>
      <c r="S14" s="7"/>
      <c r="T14" s="7"/>
      <c r="U14" s="7"/>
      <c r="V14" s="7"/>
      <c r="W14" s="7"/>
      <c r="X14" s="8"/>
      <c r="Y14" s="8"/>
      <c r="Z14" s="8"/>
      <c r="AA14" s="8"/>
      <c r="AB14" s="7"/>
      <c r="AC14" s="7"/>
      <c r="AD14" s="7"/>
      <c r="AE14" s="7"/>
      <c r="AF14" s="7"/>
      <c r="AG14" s="7"/>
      <c r="AH14" s="9"/>
      <c r="AI14" s="9"/>
      <c r="AJ14" s="9"/>
      <c r="AK14" s="7"/>
      <c r="AL14" s="7"/>
      <c r="AM14" s="7"/>
    </row>
    <row r="15" spans="1:39" ht="80.099999999999994">
      <c r="A15" s="7" t="s">
        <v>15</v>
      </c>
      <c r="B15" s="7">
        <v>1927</v>
      </c>
      <c r="C15" s="7">
        <v>1897</v>
      </c>
      <c r="D15" s="7">
        <v>1916</v>
      </c>
      <c r="E15" s="7">
        <v>1910</v>
      </c>
      <c r="F15" s="7">
        <v>1902</v>
      </c>
      <c r="G15" s="7">
        <v>1938</v>
      </c>
      <c r="H15" s="7">
        <v>2136</v>
      </c>
      <c r="I15" s="7">
        <v>2401</v>
      </c>
      <c r="J15" s="7">
        <v>2130</v>
      </c>
      <c r="K15" s="8">
        <v>2186</v>
      </c>
      <c r="L15" s="8">
        <v>2067</v>
      </c>
      <c r="M15" s="8">
        <v>2061</v>
      </c>
      <c r="N15" s="8">
        <v>2127</v>
      </c>
      <c r="O15" s="7">
        <v>865</v>
      </c>
      <c r="P15" s="7">
        <v>855</v>
      </c>
      <c r="Q15" s="7">
        <v>848</v>
      </c>
      <c r="R15" s="7">
        <v>856</v>
      </c>
      <c r="S15" s="7">
        <v>879</v>
      </c>
      <c r="T15" s="7">
        <v>913</v>
      </c>
      <c r="U15" s="7">
        <v>1077</v>
      </c>
      <c r="V15" s="7">
        <v>1291</v>
      </c>
      <c r="W15" s="7">
        <v>1037</v>
      </c>
      <c r="X15" s="8">
        <v>1211</v>
      </c>
      <c r="Y15" s="8">
        <v>1119</v>
      </c>
      <c r="Z15" s="8"/>
      <c r="AA15" s="8"/>
      <c r="AB15" s="7">
        <v>759</v>
      </c>
      <c r="AC15" s="7">
        <v>728</v>
      </c>
      <c r="AD15" s="7">
        <v>742</v>
      </c>
      <c r="AE15" s="7">
        <v>737</v>
      </c>
      <c r="AF15" s="7">
        <v>750</v>
      </c>
      <c r="AG15" s="7">
        <v>774</v>
      </c>
      <c r="AH15" s="7">
        <v>772</v>
      </c>
      <c r="AI15" s="7">
        <v>755</v>
      </c>
      <c r="AJ15" s="7">
        <v>761</v>
      </c>
      <c r="AK15" s="7">
        <v>975</v>
      </c>
      <c r="AL15" s="7">
        <v>948</v>
      </c>
      <c r="AM15" s="9"/>
    </row>
    <row r="16" spans="1:39" ht="32.1">
      <c r="A16" s="7" t="s">
        <v>16</v>
      </c>
      <c r="B16" s="7"/>
      <c r="C16" s="7"/>
      <c r="D16" s="7"/>
      <c r="E16" s="7"/>
      <c r="F16" s="7"/>
      <c r="G16" s="7"/>
      <c r="H16" s="7"/>
      <c r="I16" s="7"/>
      <c r="J16" s="7"/>
      <c r="K16" s="8"/>
      <c r="L16" s="8"/>
      <c r="M16" s="8">
        <v>984</v>
      </c>
      <c r="N16" s="8">
        <v>1180</v>
      </c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8">
        <v>340</v>
      </c>
      <c r="AA16" s="8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9">
        <v>381</v>
      </c>
    </row>
    <row r="17" spans="1:39" ht="32.1">
      <c r="A17" s="7" t="s">
        <v>17</v>
      </c>
      <c r="B17" s="8">
        <f>SUM(O17+AB17)</f>
        <v>33.916666666666664</v>
      </c>
      <c r="C17" s="8">
        <f>SUM(P17+AC17)</f>
        <v>34.166666666666664</v>
      </c>
      <c r="D17" s="8">
        <f>SUM(Q17+AD17)</f>
        <v>35.083333333333329</v>
      </c>
      <c r="E17" s="8">
        <f>SUM(R17+AE17)</f>
        <v>35.25</v>
      </c>
      <c r="F17" s="8">
        <f>SUM(S17+AF17)</f>
        <v>36.916666666666671</v>
      </c>
      <c r="G17" s="8">
        <f>SUM(T17+AG17)</f>
        <v>35.25</v>
      </c>
      <c r="H17" s="8">
        <f>SUM(U17+AH17)</f>
        <v>32.25</v>
      </c>
      <c r="I17" s="8">
        <f>SUM(V17+AI17)</f>
        <v>29</v>
      </c>
      <c r="J17" s="8">
        <f>SUM(W17+AJ17)</f>
        <v>28</v>
      </c>
      <c r="K17" s="8">
        <f>SUM(X17+AK17)</f>
        <v>26</v>
      </c>
      <c r="L17" s="8">
        <f>SUM(Y17+AL17)</f>
        <v>30</v>
      </c>
      <c r="M17" s="8">
        <v>31</v>
      </c>
      <c r="N17" s="8">
        <v>32</v>
      </c>
      <c r="O17" s="7">
        <v>19.25</v>
      </c>
      <c r="P17" s="8">
        <v>18.75</v>
      </c>
      <c r="Q17" s="8">
        <v>18.75</v>
      </c>
      <c r="R17" s="8">
        <v>18.333333333333332</v>
      </c>
      <c r="S17" s="8">
        <v>18.25</v>
      </c>
      <c r="T17" s="8">
        <v>17.416666666666668</v>
      </c>
      <c r="U17" s="8">
        <v>15.25</v>
      </c>
      <c r="V17" s="8">
        <v>14</v>
      </c>
      <c r="W17" s="8">
        <v>14</v>
      </c>
      <c r="X17" s="8">
        <v>14</v>
      </c>
      <c r="Y17" s="8">
        <v>17</v>
      </c>
      <c r="Z17" s="8">
        <v>17</v>
      </c>
      <c r="AA17" s="8"/>
      <c r="AB17" s="8">
        <v>14.666666666666666</v>
      </c>
      <c r="AC17" s="8">
        <v>15.416666666666666</v>
      </c>
      <c r="AD17" s="8">
        <v>16.333333333333332</v>
      </c>
      <c r="AE17" s="8">
        <v>16.916666666666668</v>
      </c>
      <c r="AF17" s="8">
        <v>18.666666666666668</v>
      </c>
      <c r="AG17" s="8">
        <v>17.833333333333332</v>
      </c>
      <c r="AH17" s="7">
        <v>17</v>
      </c>
      <c r="AI17" s="7">
        <v>15</v>
      </c>
      <c r="AJ17" s="7">
        <v>14</v>
      </c>
      <c r="AK17" s="7">
        <v>12</v>
      </c>
      <c r="AL17" s="7">
        <v>13</v>
      </c>
      <c r="AM17" s="9">
        <v>14</v>
      </c>
    </row>
    <row r="18" spans="1:39" ht="32.1">
      <c r="A18" s="7" t="s">
        <v>18</v>
      </c>
      <c r="B18" s="8">
        <f>SUM(O18+AB18)</f>
        <v>486</v>
      </c>
      <c r="C18" s="8">
        <f>SUM(P18+AC18)</f>
        <v>482.25</v>
      </c>
      <c r="D18" s="8">
        <f>SUM(Q18+AD18)</f>
        <v>489.75</v>
      </c>
      <c r="E18" s="8">
        <f>SUM(R18+AE18)</f>
        <v>487.08333333333337</v>
      </c>
      <c r="F18" s="8">
        <f>SUM(S18+AF18)</f>
        <v>498.66666666666663</v>
      </c>
      <c r="G18" s="8">
        <f>SUM(T18+AG18)</f>
        <v>521.33333333333337</v>
      </c>
      <c r="H18" s="8">
        <f>SUM(U18+AH18)</f>
        <v>552.83333333333326</v>
      </c>
      <c r="I18" s="8">
        <f>SUM(V18+AI18)</f>
        <v>526</v>
      </c>
      <c r="J18" s="8">
        <f t="shared" ref="J15:J20" si="4">SUM(W18+AJ18)</f>
        <v>494</v>
      </c>
      <c r="K18" s="8">
        <f>SUM(X18+AK18)</f>
        <v>454</v>
      </c>
      <c r="L18" s="8">
        <f>SUM(Y18+AL18)</f>
        <v>443</v>
      </c>
      <c r="M18" s="8"/>
      <c r="N18" s="8"/>
      <c r="O18" s="8">
        <v>266.25</v>
      </c>
      <c r="P18" s="8">
        <v>261.33333333333331</v>
      </c>
      <c r="Q18" s="8">
        <v>262.41666666666669</v>
      </c>
      <c r="R18" s="8">
        <v>261.5</v>
      </c>
      <c r="S18" s="8">
        <v>278.5</v>
      </c>
      <c r="T18" s="8">
        <v>304.41666666666669</v>
      </c>
      <c r="U18" s="8">
        <v>333.83333333333331</v>
      </c>
      <c r="V18" s="8">
        <v>310</v>
      </c>
      <c r="W18" s="8">
        <v>280</v>
      </c>
      <c r="X18" s="8">
        <v>258</v>
      </c>
      <c r="Y18" s="8">
        <v>243</v>
      </c>
      <c r="Z18" s="8"/>
      <c r="AA18" s="8"/>
      <c r="AB18" s="8">
        <v>219.75</v>
      </c>
      <c r="AC18" s="8">
        <v>220.91666666666666</v>
      </c>
      <c r="AD18" s="8">
        <v>227.33333333333334</v>
      </c>
      <c r="AE18" s="8">
        <v>225.58333333333334</v>
      </c>
      <c r="AF18" s="8">
        <v>220.16666666666666</v>
      </c>
      <c r="AG18" s="8">
        <v>216.91666666666666</v>
      </c>
      <c r="AH18" s="7">
        <v>219</v>
      </c>
      <c r="AI18" s="7">
        <v>216</v>
      </c>
      <c r="AJ18" s="7">
        <v>214</v>
      </c>
      <c r="AK18" s="7">
        <v>196</v>
      </c>
      <c r="AL18" s="7">
        <v>200</v>
      </c>
      <c r="AM18" s="9"/>
    </row>
    <row r="19" spans="1:39" ht="32.1">
      <c r="A19" s="7" t="s">
        <v>19</v>
      </c>
      <c r="B19" s="8">
        <f>SUM(O19+AB19)</f>
        <v>217.75</v>
      </c>
      <c r="C19" s="8">
        <f>SUM(P19+AC19)</f>
        <v>222.58333333333334</v>
      </c>
      <c r="D19" s="8">
        <f>SUM(Q19+AD19)</f>
        <v>228.5</v>
      </c>
      <c r="E19" s="8">
        <f>SUM(R19+AE19)</f>
        <v>235.25</v>
      </c>
      <c r="F19" s="8">
        <f>SUM(S19+AF19)</f>
        <v>252.83333333333331</v>
      </c>
      <c r="G19" s="8">
        <f>SUM(T19+AG19)</f>
        <v>271.75</v>
      </c>
      <c r="H19" s="8">
        <f>SUM(U19+AH19)</f>
        <v>308.83333333333337</v>
      </c>
      <c r="I19" s="8">
        <f>SUM(V19+AI19)</f>
        <v>327</v>
      </c>
      <c r="J19" s="8">
        <f t="shared" si="4"/>
        <v>327</v>
      </c>
      <c r="K19" s="8">
        <f>SUM(X19+AK19)</f>
        <v>321</v>
      </c>
      <c r="L19" s="8">
        <f>SUM(Y19+AL19)</f>
        <v>300</v>
      </c>
      <c r="M19" s="8"/>
      <c r="N19" s="8"/>
      <c r="O19" s="8">
        <v>113.25</v>
      </c>
      <c r="P19" s="8">
        <v>115.41666666666667</v>
      </c>
      <c r="Q19" s="8">
        <v>118.83333333333333</v>
      </c>
      <c r="R19" s="8">
        <v>123.91666666666667</v>
      </c>
      <c r="S19" s="8">
        <v>134.75</v>
      </c>
      <c r="T19" s="8">
        <v>142.25</v>
      </c>
      <c r="U19" s="8">
        <v>157.83333333333334</v>
      </c>
      <c r="V19" s="8">
        <v>169</v>
      </c>
      <c r="W19" s="8">
        <v>170</v>
      </c>
      <c r="X19" s="8">
        <v>173</v>
      </c>
      <c r="Y19" s="8">
        <v>164</v>
      </c>
      <c r="Z19" s="8"/>
      <c r="AA19" s="8"/>
      <c r="AB19" s="8">
        <v>104.5</v>
      </c>
      <c r="AC19" s="8">
        <v>107.16666666666667</v>
      </c>
      <c r="AD19" s="8">
        <v>109.66666666666667</v>
      </c>
      <c r="AE19" s="8">
        <v>111.33333333333333</v>
      </c>
      <c r="AF19" s="8">
        <v>118.08333333333333</v>
      </c>
      <c r="AG19" s="8">
        <v>129.5</v>
      </c>
      <c r="AH19" s="7">
        <v>151</v>
      </c>
      <c r="AI19" s="7">
        <v>158</v>
      </c>
      <c r="AJ19" s="7">
        <v>157</v>
      </c>
      <c r="AK19" s="7">
        <v>148</v>
      </c>
      <c r="AL19" s="7">
        <v>136</v>
      </c>
      <c r="AM19" s="9"/>
    </row>
    <row r="20" spans="1:39" ht="15.95">
      <c r="A20" s="6" t="s">
        <v>13</v>
      </c>
      <c r="B20" s="8">
        <f>SUM(B15:B19)</f>
        <v>2664.666666666667</v>
      </c>
      <c r="C20" s="8">
        <f t="shared" ref="C20:N20" si="5">SUM(C15:C19)</f>
        <v>2636.0000000000005</v>
      </c>
      <c r="D20" s="8">
        <f t="shared" si="5"/>
        <v>2669.333333333333</v>
      </c>
      <c r="E20" s="8">
        <f t="shared" si="5"/>
        <v>2667.5833333333335</v>
      </c>
      <c r="F20" s="8">
        <f t="shared" si="5"/>
        <v>2690.416666666667</v>
      </c>
      <c r="G20" s="8">
        <f t="shared" si="5"/>
        <v>2766.3333333333335</v>
      </c>
      <c r="H20" s="8">
        <f t="shared" si="5"/>
        <v>3029.9166666666665</v>
      </c>
      <c r="I20" s="8">
        <f t="shared" si="5"/>
        <v>3283</v>
      </c>
      <c r="J20" s="8">
        <f t="shared" si="5"/>
        <v>2979</v>
      </c>
      <c r="K20" s="8">
        <f t="shared" si="5"/>
        <v>2987</v>
      </c>
      <c r="L20" s="8">
        <f t="shared" si="5"/>
        <v>2840</v>
      </c>
      <c r="M20" s="8">
        <f t="shared" si="5"/>
        <v>3076</v>
      </c>
      <c r="N20" s="8">
        <f t="shared" si="5"/>
        <v>3339</v>
      </c>
      <c r="O20" s="8">
        <f t="shared" ref="K20:V20" si="6">SUM(O15:O19)</f>
        <v>1263.75</v>
      </c>
      <c r="P20" s="7">
        <f t="shared" si="6"/>
        <v>1250.5</v>
      </c>
      <c r="Q20" s="7">
        <f t="shared" si="6"/>
        <v>1248</v>
      </c>
      <c r="R20" s="8">
        <f t="shared" si="6"/>
        <v>1259.7500000000002</v>
      </c>
      <c r="S20" s="8">
        <f t="shared" si="6"/>
        <v>1310.5</v>
      </c>
      <c r="T20" s="8">
        <f t="shared" si="6"/>
        <v>1377.0833333333333</v>
      </c>
      <c r="U20" s="8">
        <f t="shared" si="6"/>
        <v>1583.9166666666665</v>
      </c>
      <c r="V20" s="8">
        <f t="shared" si="6"/>
        <v>1784</v>
      </c>
      <c r="W20" s="8">
        <v>1501</v>
      </c>
      <c r="X20" s="8">
        <f>SUM(X15:X19)</f>
        <v>1656</v>
      </c>
      <c r="Y20" s="8">
        <f>SUM(Y15:Y19)</f>
        <v>1543</v>
      </c>
      <c r="Z20" s="8">
        <f>SUM(Z15:Z19)</f>
        <v>357</v>
      </c>
      <c r="AA20" s="8"/>
      <c r="AB20" s="8">
        <f t="shared" ref="AB20:AM20" si="7">SUM(AB15:AB19)</f>
        <v>1097.9166666666665</v>
      </c>
      <c r="AC20" s="8">
        <f t="shared" si="7"/>
        <v>1071.5</v>
      </c>
      <c r="AD20" s="8">
        <f t="shared" si="7"/>
        <v>1095.3333333333335</v>
      </c>
      <c r="AE20" s="8">
        <f t="shared" si="7"/>
        <v>1090.8333333333333</v>
      </c>
      <c r="AF20" s="8">
        <f t="shared" si="7"/>
        <v>1106.9166666666665</v>
      </c>
      <c r="AG20" s="8">
        <f t="shared" si="7"/>
        <v>1138.25</v>
      </c>
      <c r="AH20" s="10">
        <f t="shared" si="7"/>
        <v>1159</v>
      </c>
      <c r="AI20" s="10">
        <f t="shared" si="7"/>
        <v>1144</v>
      </c>
      <c r="AJ20" s="10">
        <f t="shared" si="7"/>
        <v>1146</v>
      </c>
      <c r="AK20" s="7">
        <f t="shared" si="7"/>
        <v>1331</v>
      </c>
      <c r="AL20" s="7">
        <f t="shared" si="7"/>
        <v>1297</v>
      </c>
      <c r="AM20" s="9">
        <f t="shared" si="7"/>
        <v>395</v>
      </c>
    </row>
    <row r="21" spans="1:39" ht="15.95">
      <c r="A21" s="7"/>
      <c r="B21" s="7"/>
      <c r="C21" s="7" t="s">
        <v>14</v>
      </c>
      <c r="D21" s="7"/>
      <c r="E21" s="7"/>
      <c r="F21" s="7" t="s">
        <v>14</v>
      </c>
      <c r="G21" s="7"/>
      <c r="H21" s="7"/>
      <c r="I21" s="7"/>
      <c r="J21" s="7"/>
      <c r="K21" s="8"/>
      <c r="L21" s="8"/>
      <c r="M21" s="8"/>
      <c r="N21" s="8"/>
      <c r="O21" s="7"/>
      <c r="P21" s="7"/>
      <c r="Q21" s="7"/>
      <c r="R21" s="7"/>
      <c r="S21" s="7"/>
      <c r="T21" s="7"/>
      <c r="U21" s="7"/>
      <c r="V21" s="7"/>
      <c r="W21" s="7"/>
      <c r="X21" s="8"/>
      <c r="Y21" s="8"/>
      <c r="Z21" s="8"/>
      <c r="AA21" s="8"/>
      <c r="AB21" s="7"/>
      <c r="AC21" s="7"/>
      <c r="AD21" s="7"/>
      <c r="AE21" s="7"/>
      <c r="AF21" s="7"/>
      <c r="AG21" s="7"/>
      <c r="AH21" s="9"/>
      <c r="AI21" s="9"/>
      <c r="AJ21" s="9"/>
      <c r="AK21" s="7"/>
      <c r="AL21" s="7" t="s">
        <v>14</v>
      </c>
      <c r="AM21" s="9"/>
    </row>
    <row r="22" spans="1:39" ht="80.099999999999994">
      <c r="A22" s="7" t="s">
        <v>20</v>
      </c>
      <c r="B22" s="8">
        <v>373</v>
      </c>
      <c r="C22" s="8">
        <v>364</v>
      </c>
      <c r="D22" s="8">
        <v>362</v>
      </c>
      <c r="E22" s="8">
        <v>352</v>
      </c>
      <c r="F22" s="8">
        <v>352</v>
      </c>
      <c r="G22" s="8">
        <v>363</v>
      </c>
      <c r="H22" s="8">
        <v>343</v>
      </c>
      <c r="I22" s="8">
        <v>346</v>
      </c>
      <c r="J22" s="8">
        <v>343</v>
      </c>
      <c r="K22" s="8">
        <v>337</v>
      </c>
      <c r="L22" s="8">
        <v>336</v>
      </c>
      <c r="M22" s="8">
        <v>335</v>
      </c>
      <c r="N22" s="8">
        <v>346</v>
      </c>
      <c r="O22" s="7">
        <v>180</v>
      </c>
      <c r="P22" s="7">
        <v>177</v>
      </c>
      <c r="Q22" s="7">
        <v>171</v>
      </c>
      <c r="R22" s="7">
        <v>172</v>
      </c>
      <c r="S22" s="7">
        <v>172</v>
      </c>
      <c r="T22" s="7">
        <v>165</v>
      </c>
      <c r="U22" s="7">
        <v>165</v>
      </c>
      <c r="V22" s="7">
        <v>167</v>
      </c>
      <c r="W22" s="7">
        <v>166</v>
      </c>
      <c r="X22" s="8">
        <v>187</v>
      </c>
      <c r="Y22" s="8">
        <v>186</v>
      </c>
      <c r="Z22" s="8"/>
      <c r="AA22" s="8"/>
      <c r="AB22" s="7">
        <v>136</v>
      </c>
      <c r="AC22" s="7">
        <v>128</v>
      </c>
      <c r="AD22" s="7">
        <v>130</v>
      </c>
      <c r="AE22" s="7">
        <v>124</v>
      </c>
      <c r="AF22" s="7">
        <v>134</v>
      </c>
      <c r="AG22" s="7">
        <v>132</v>
      </c>
      <c r="AH22" s="7">
        <v>133</v>
      </c>
      <c r="AI22" s="7">
        <v>126</v>
      </c>
      <c r="AJ22" s="7">
        <v>123</v>
      </c>
      <c r="AK22" s="7">
        <v>150</v>
      </c>
      <c r="AL22" s="7">
        <v>150</v>
      </c>
      <c r="AM22" s="9"/>
    </row>
    <row r="23" spans="1:39" ht="32.1">
      <c r="A23" s="7" t="s">
        <v>21</v>
      </c>
      <c r="B23" s="7"/>
      <c r="C23" s="7"/>
      <c r="D23" s="7"/>
      <c r="E23" s="7"/>
      <c r="F23" s="7"/>
      <c r="G23" s="7"/>
      <c r="H23" s="7"/>
      <c r="I23" s="7"/>
      <c r="J23" s="7"/>
      <c r="K23" s="8"/>
      <c r="L23" s="8"/>
      <c r="M23" s="8">
        <v>380</v>
      </c>
      <c r="N23" s="8">
        <v>425</v>
      </c>
      <c r="O23" s="7"/>
      <c r="P23" s="7"/>
      <c r="Q23" s="7"/>
      <c r="R23" s="7"/>
      <c r="S23" s="7"/>
      <c r="T23" s="7"/>
      <c r="U23" s="7"/>
      <c r="V23" s="7"/>
      <c r="W23" s="7"/>
      <c r="X23" s="8"/>
      <c r="Y23" s="8"/>
      <c r="Z23" s="8">
        <v>231</v>
      </c>
      <c r="AA23" s="8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9">
        <v>166</v>
      </c>
    </row>
    <row r="24" spans="1:39" ht="48">
      <c r="A24" s="7" t="s">
        <v>22</v>
      </c>
      <c r="B24" s="8">
        <f t="shared" ref="B24:L24" si="8">SUM(O24+AB24)</f>
        <v>257.33333333333337</v>
      </c>
      <c r="C24" s="8">
        <f t="shared" si="8"/>
        <v>269</v>
      </c>
      <c r="D24" s="8">
        <f t="shared" si="8"/>
        <v>288.58333333333337</v>
      </c>
      <c r="E24" s="8">
        <f t="shared" si="8"/>
        <v>286.66666666666669</v>
      </c>
      <c r="F24" s="8">
        <f t="shared" si="8"/>
        <v>284.08333333333331</v>
      </c>
      <c r="G24" s="8">
        <f t="shared" si="8"/>
        <v>284</v>
      </c>
      <c r="H24" s="8">
        <f t="shared" si="8"/>
        <v>285.33333333333337</v>
      </c>
      <c r="I24" s="8">
        <f t="shared" si="8"/>
        <v>292</v>
      </c>
      <c r="J24" s="8">
        <f t="shared" si="8"/>
        <v>298</v>
      </c>
      <c r="K24" s="8">
        <f t="shared" si="8"/>
        <v>280.25</v>
      </c>
      <c r="L24" s="8">
        <f t="shared" si="8"/>
        <v>295.33333333333337</v>
      </c>
      <c r="M24" s="8"/>
      <c r="N24" s="8"/>
      <c r="O24" s="8">
        <v>150.33333333333334</v>
      </c>
      <c r="P24" s="11">
        <v>156.5</v>
      </c>
      <c r="Q24" s="11">
        <v>169.83333333333334</v>
      </c>
      <c r="R24" s="11">
        <v>168.08333333333334</v>
      </c>
      <c r="S24" s="11">
        <v>165</v>
      </c>
      <c r="T24" s="11">
        <v>165.83333333333334</v>
      </c>
      <c r="U24" s="8">
        <v>168.33333333333334</v>
      </c>
      <c r="V24" s="11">
        <v>173</v>
      </c>
      <c r="W24" s="11">
        <v>176</v>
      </c>
      <c r="X24" s="8">
        <v>172</v>
      </c>
      <c r="Y24" s="8">
        <v>182.58333333333334</v>
      </c>
      <c r="Z24" s="8"/>
      <c r="AA24" s="8"/>
      <c r="AB24" s="7">
        <v>107</v>
      </c>
      <c r="AC24" s="8">
        <v>112.5</v>
      </c>
      <c r="AD24" s="8">
        <v>118.75</v>
      </c>
      <c r="AE24" s="8">
        <v>118.58333333333333</v>
      </c>
      <c r="AF24" s="8">
        <v>119.08333333333333</v>
      </c>
      <c r="AG24" s="8">
        <v>118.16666666666667</v>
      </c>
      <c r="AH24" s="7">
        <v>117</v>
      </c>
      <c r="AI24" s="7">
        <v>119</v>
      </c>
      <c r="AJ24" s="7">
        <v>122</v>
      </c>
      <c r="AK24" s="8">
        <v>108.25</v>
      </c>
      <c r="AL24" s="8">
        <v>112.75</v>
      </c>
      <c r="AM24" s="9"/>
    </row>
    <row r="25" spans="1:39" ht="32.1">
      <c r="A25" s="7" t="s">
        <v>23</v>
      </c>
      <c r="B25" s="8">
        <f>SUM(O25+AB25)</f>
        <v>60.333333333333329</v>
      </c>
      <c r="C25" s="8">
        <f>SUM(P25+AC25)</f>
        <v>60.416666666666671</v>
      </c>
      <c r="D25" s="8">
        <f>SUM(Q25+AD25)</f>
        <v>57.583333333333336</v>
      </c>
      <c r="E25" s="8">
        <f>SUM(R25+AE25)</f>
        <v>55.666666666666664</v>
      </c>
      <c r="F25" s="8">
        <f>SUM(S25+AF25)</f>
        <v>55.166666666666671</v>
      </c>
      <c r="G25" s="8">
        <f>SUM(T25+AG25)</f>
        <v>55</v>
      </c>
      <c r="H25" s="8">
        <f>SUM(U25+AH25)</f>
        <v>55.25</v>
      </c>
      <c r="I25" s="8">
        <f>SUM(V25+AI25)</f>
        <v>53</v>
      </c>
      <c r="J25" s="8">
        <f t="shared" ref="J22:J26" si="9">SUM(W25+AJ25)</f>
        <v>51</v>
      </c>
      <c r="K25" s="8">
        <f>SUM(X25+AK25)</f>
        <v>49.5</v>
      </c>
      <c r="L25" s="8">
        <f>SUM(Y25+AL25)</f>
        <v>51.083333333333329</v>
      </c>
      <c r="M25" s="8"/>
      <c r="N25" s="8"/>
      <c r="O25" s="8">
        <v>34.5</v>
      </c>
      <c r="P25" s="8">
        <v>34.75</v>
      </c>
      <c r="Q25" s="8">
        <v>33.083333333333336</v>
      </c>
      <c r="R25" s="8">
        <v>32.916666666666664</v>
      </c>
      <c r="S25" s="8">
        <v>32.75</v>
      </c>
      <c r="T25" s="8">
        <v>32</v>
      </c>
      <c r="U25" s="8">
        <v>33.25</v>
      </c>
      <c r="V25" s="8">
        <v>32</v>
      </c>
      <c r="W25" s="8">
        <v>30</v>
      </c>
      <c r="X25" s="8">
        <v>27.083333333333332</v>
      </c>
      <c r="Y25" s="8">
        <v>28.75</v>
      </c>
      <c r="Z25" s="8"/>
      <c r="AA25" s="8"/>
      <c r="AB25" s="8">
        <v>25.833333333333332</v>
      </c>
      <c r="AC25" s="8">
        <v>25.666666666666668</v>
      </c>
      <c r="AD25" s="8">
        <v>24.5</v>
      </c>
      <c r="AE25" s="8">
        <v>22.75</v>
      </c>
      <c r="AF25" s="8">
        <v>22.416666666666668</v>
      </c>
      <c r="AG25" s="7">
        <v>23</v>
      </c>
      <c r="AH25" s="7">
        <v>22</v>
      </c>
      <c r="AI25" s="7">
        <v>21</v>
      </c>
      <c r="AJ25" s="7">
        <v>21</v>
      </c>
      <c r="AK25" s="8">
        <v>22.416666666666668</v>
      </c>
      <c r="AL25" s="8">
        <v>22.333333333333332</v>
      </c>
      <c r="AM25" s="9"/>
    </row>
    <row r="26" spans="1:39" ht="15.95">
      <c r="A26" s="6" t="s">
        <v>13</v>
      </c>
      <c r="B26" s="8">
        <f>SUM(B22:B25)</f>
        <v>690.66666666666674</v>
      </c>
      <c r="C26" s="8">
        <f t="shared" ref="C26:N26" si="10">SUM(C22:C25)</f>
        <v>693.41666666666663</v>
      </c>
      <c r="D26" s="8">
        <f t="shared" si="10"/>
        <v>708.16666666666674</v>
      </c>
      <c r="E26" s="8">
        <f t="shared" si="10"/>
        <v>694.33333333333337</v>
      </c>
      <c r="F26" s="8">
        <f t="shared" si="10"/>
        <v>691.24999999999989</v>
      </c>
      <c r="G26" s="8">
        <f t="shared" si="10"/>
        <v>702</v>
      </c>
      <c r="H26" s="8">
        <f t="shared" si="10"/>
        <v>683.58333333333337</v>
      </c>
      <c r="I26" s="8">
        <f t="shared" si="10"/>
        <v>691</v>
      </c>
      <c r="J26" s="8">
        <f t="shared" si="10"/>
        <v>692</v>
      </c>
      <c r="K26" s="8">
        <f t="shared" si="10"/>
        <v>666.75</v>
      </c>
      <c r="L26" s="8">
        <f t="shared" si="10"/>
        <v>682.41666666666674</v>
      </c>
      <c r="M26" s="8">
        <f t="shared" si="10"/>
        <v>715</v>
      </c>
      <c r="N26" s="8">
        <f t="shared" si="10"/>
        <v>771</v>
      </c>
      <c r="O26" s="8">
        <f t="shared" ref="O26" si="11">SUM(O21:O25)</f>
        <v>364.83333333333337</v>
      </c>
      <c r="P26" s="8">
        <f t="shared" ref="P26:AF26" si="12">SUM(P21:P25)</f>
        <v>368.25</v>
      </c>
      <c r="Q26" s="8">
        <f t="shared" si="12"/>
        <v>373.91666666666669</v>
      </c>
      <c r="R26" s="8">
        <f t="shared" si="12"/>
        <v>373.00000000000006</v>
      </c>
      <c r="S26" s="8">
        <f t="shared" si="12"/>
        <v>369.75</v>
      </c>
      <c r="T26" s="8">
        <f t="shared" si="12"/>
        <v>362.83333333333337</v>
      </c>
      <c r="U26" s="8">
        <f t="shared" si="12"/>
        <v>366.58333333333337</v>
      </c>
      <c r="V26" s="8">
        <f t="shared" si="12"/>
        <v>372</v>
      </c>
      <c r="W26" s="8">
        <f t="shared" si="12"/>
        <v>372</v>
      </c>
      <c r="X26" s="8">
        <f>SUM(X22:X25)</f>
        <v>386.08333333333331</v>
      </c>
      <c r="Y26" s="8">
        <f>SUM(Y22:Y25)</f>
        <v>397.33333333333337</v>
      </c>
      <c r="Z26" s="8">
        <f>SUM(Z22:Z25)</f>
        <v>231</v>
      </c>
      <c r="AA26" s="8"/>
      <c r="AB26" s="8">
        <f t="shared" si="12"/>
        <v>268.83333333333331</v>
      </c>
      <c r="AC26" s="8">
        <f t="shared" si="12"/>
        <v>266.16666666666669</v>
      </c>
      <c r="AD26" s="8">
        <f t="shared" si="12"/>
        <v>273.25</v>
      </c>
      <c r="AE26" s="8">
        <f t="shared" si="12"/>
        <v>265.33333333333331</v>
      </c>
      <c r="AF26" s="8">
        <f t="shared" si="12"/>
        <v>275.5</v>
      </c>
      <c r="AG26" s="8">
        <f t="shared" ref="AG26:AM26" si="13">SUM(AG22:AG25)</f>
        <v>273.16666666666669</v>
      </c>
      <c r="AH26" s="8">
        <f t="shared" si="13"/>
        <v>272</v>
      </c>
      <c r="AI26" s="8">
        <f t="shared" si="13"/>
        <v>266</v>
      </c>
      <c r="AJ26" s="8">
        <f t="shared" si="13"/>
        <v>266</v>
      </c>
      <c r="AK26" s="8">
        <f t="shared" si="13"/>
        <v>280.66666666666669</v>
      </c>
      <c r="AL26" s="8">
        <f t="shared" si="13"/>
        <v>285.08333333333331</v>
      </c>
      <c r="AM26" s="8">
        <f t="shared" si="13"/>
        <v>166</v>
      </c>
    </row>
    <row r="27" spans="1:39">
      <c r="A27" s="6"/>
      <c r="B27" s="8"/>
      <c r="C27" s="8"/>
      <c r="D27" s="8"/>
      <c r="E27" s="8"/>
      <c r="F27" s="8"/>
      <c r="G27" s="8"/>
      <c r="H27" s="8"/>
      <c r="I27" s="8"/>
      <c r="J27" s="8"/>
      <c r="K27" t="s">
        <v>14</v>
      </c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9"/>
    </row>
    <row r="28" spans="1:39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 t="s">
        <v>14</v>
      </c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</row>
    <row r="29" spans="1:39" ht="48">
      <c r="A29" s="6" t="s">
        <v>24</v>
      </c>
      <c r="B29" s="6" t="s">
        <v>6</v>
      </c>
      <c r="C29" s="6"/>
      <c r="D29" s="6"/>
      <c r="E29" s="6"/>
      <c r="F29" s="6"/>
      <c r="G29" s="6"/>
      <c r="H29" s="6"/>
      <c r="I29" s="6"/>
      <c r="J29" s="12"/>
      <c r="K29" s="12"/>
      <c r="L29" s="12"/>
      <c r="M29" s="12"/>
      <c r="N29" s="12"/>
      <c r="O29" s="6" t="s">
        <v>7</v>
      </c>
      <c r="P29" s="6"/>
      <c r="Q29" s="6"/>
      <c r="R29" s="6"/>
      <c r="S29" s="6"/>
      <c r="T29" s="6"/>
      <c r="U29" s="6"/>
      <c r="V29" s="6"/>
      <c r="W29" s="12"/>
      <c r="X29" s="12"/>
      <c r="Y29" s="12"/>
      <c r="Z29" s="12"/>
      <c r="AA29" s="12"/>
      <c r="AB29" s="6" t="s">
        <v>8</v>
      </c>
      <c r="AC29" s="6"/>
      <c r="AD29" s="6"/>
      <c r="AE29" s="6"/>
      <c r="AF29" s="6"/>
      <c r="AG29" s="6"/>
      <c r="AH29" s="6"/>
      <c r="AI29" s="6"/>
      <c r="AJ29" s="9"/>
    </row>
    <row r="30" spans="1:39">
      <c r="A30" s="7"/>
      <c r="B30" s="6">
        <v>2011</v>
      </c>
      <c r="C30" s="6">
        <v>2012</v>
      </c>
      <c r="D30" s="6">
        <v>2013</v>
      </c>
      <c r="E30" s="6">
        <v>2014</v>
      </c>
      <c r="F30" s="6">
        <v>2015</v>
      </c>
      <c r="G30" s="6">
        <v>2016</v>
      </c>
      <c r="H30" s="6">
        <v>2017</v>
      </c>
      <c r="I30" s="6">
        <v>2018</v>
      </c>
      <c r="J30" s="6">
        <v>2019</v>
      </c>
      <c r="K30" s="6">
        <v>2020</v>
      </c>
      <c r="L30" s="6">
        <v>2021</v>
      </c>
      <c r="M30" s="6">
        <v>2022</v>
      </c>
      <c r="N30" s="6">
        <v>2023</v>
      </c>
      <c r="O30" s="6">
        <v>2011</v>
      </c>
      <c r="P30" s="6">
        <v>2012</v>
      </c>
      <c r="Q30" s="6">
        <v>2013</v>
      </c>
      <c r="R30" s="6">
        <v>2014</v>
      </c>
      <c r="S30" s="6">
        <v>2015</v>
      </c>
      <c r="T30" s="6">
        <v>2016</v>
      </c>
      <c r="U30" s="6">
        <v>2017</v>
      </c>
      <c r="V30" s="6">
        <v>2018</v>
      </c>
      <c r="W30" s="6">
        <v>2019</v>
      </c>
      <c r="X30" s="6">
        <v>2020</v>
      </c>
      <c r="Y30" s="6">
        <v>2021</v>
      </c>
      <c r="Z30" s="6">
        <v>2022</v>
      </c>
      <c r="AA30" s="6"/>
      <c r="AB30" s="6">
        <v>2011</v>
      </c>
      <c r="AC30" s="6">
        <v>2012</v>
      </c>
      <c r="AD30" s="6">
        <v>2013</v>
      </c>
      <c r="AE30" s="6">
        <v>2014</v>
      </c>
      <c r="AF30" s="6">
        <v>2015</v>
      </c>
      <c r="AG30" s="6">
        <v>2016</v>
      </c>
      <c r="AH30" s="6">
        <v>2017</v>
      </c>
      <c r="AI30" s="6">
        <v>2018</v>
      </c>
      <c r="AJ30" s="6">
        <v>2019</v>
      </c>
      <c r="AK30" s="6">
        <v>2020</v>
      </c>
      <c r="AL30" s="6">
        <v>2021</v>
      </c>
      <c r="AM30" s="6">
        <v>2022</v>
      </c>
    </row>
    <row r="31" spans="1:39" ht="15.95">
      <c r="A31" s="7" t="s">
        <v>9</v>
      </c>
      <c r="B31" s="7">
        <f>(O31+AB31)</f>
        <v>596</v>
      </c>
      <c r="C31" s="7">
        <f>(P31+AC31)</f>
        <v>419</v>
      </c>
      <c r="D31" s="7">
        <f>(Q31+AD31)</f>
        <v>365</v>
      </c>
      <c r="E31" s="7">
        <f>(R31+AE31)</f>
        <v>332</v>
      </c>
      <c r="F31" s="7">
        <f>(S31+AF31)</f>
        <v>286</v>
      </c>
      <c r="G31" s="7">
        <f>(T31+AG31)</f>
        <v>246</v>
      </c>
      <c r="H31" s="7">
        <f>(U31+AH31)</f>
        <v>253</v>
      </c>
      <c r="I31" s="7">
        <f>(V31+AI31)</f>
        <v>242</v>
      </c>
      <c r="J31" s="7">
        <f>(W31+AJ31)</f>
        <v>332</v>
      </c>
      <c r="K31" s="7">
        <f>(X31+AK31)</f>
        <v>630</v>
      </c>
      <c r="L31" s="7">
        <f>(Y31+AL31)</f>
        <v>530</v>
      </c>
      <c r="M31" s="7">
        <v>315</v>
      </c>
      <c r="N31" s="7">
        <v>262</v>
      </c>
      <c r="O31" s="7">
        <v>304</v>
      </c>
      <c r="P31" s="7">
        <v>188</v>
      </c>
      <c r="Q31" s="7">
        <v>163</v>
      </c>
      <c r="R31" s="7">
        <v>149</v>
      </c>
      <c r="S31" s="7">
        <v>125</v>
      </c>
      <c r="T31" s="7">
        <v>104</v>
      </c>
      <c r="U31" s="7">
        <v>119</v>
      </c>
      <c r="V31" s="7">
        <v>109</v>
      </c>
      <c r="W31" s="7">
        <v>181</v>
      </c>
      <c r="X31" s="7">
        <v>330</v>
      </c>
      <c r="Y31" s="7">
        <v>278</v>
      </c>
      <c r="Z31" s="7">
        <v>166</v>
      </c>
      <c r="AA31" s="7"/>
      <c r="AB31" s="7">
        <v>292</v>
      </c>
      <c r="AC31" s="7">
        <v>231</v>
      </c>
      <c r="AD31" s="7">
        <v>202</v>
      </c>
      <c r="AE31" s="7">
        <v>183</v>
      </c>
      <c r="AF31" s="7">
        <v>161</v>
      </c>
      <c r="AG31" s="7">
        <v>142</v>
      </c>
      <c r="AH31" s="7">
        <v>134</v>
      </c>
      <c r="AI31" s="7">
        <v>133</v>
      </c>
      <c r="AJ31" s="7">
        <v>151</v>
      </c>
      <c r="AK31" s="7">
        <v>300</v>
      </c>
      <c r="AL31" s="7">
        <v>252</v>
      </c>
      <c r="AM31" s="7">
        <v>158</v>
      </c>
    </row>
    <row r="32" spans="1:39" ht="32.1">
      <c r="A32" s="7" t="s">
        <v>10</v>
      </c>
      <c r="B32" s="7">
        <f>(O32+AB32)</f>
        <v>20</v>
      </c>
      <c r="C32" s="7">
        <f>(P32+AC32)</f>
        <v>17</v>
      </c>
      <c r="D32" s="7">
        <f>(Q32+AD32)</f>
        <v>9</v>
      </c>
      <c r="E32" s="7">
        <f>(R32+AE32)</f>
        <v>16</v>
      </c>
      <c r="F32" s="7">
        <v>16</v>
      </c>
      <c r="G32" s="7">
        <f>(T32+AG32)</f>
        <v>15</v>
      </c>
      <c r="H32" s="7">
        <f>(U32+AH32)</f>
        <v>12</v>
      </c>
      <c r="I32" s="7">
        <f>(V32+AI32)</f>
        <v>12</v>
      </c>
      <c r="J32" s="7">
        <f t="shared" ref="J32:J35" si="14">(W32+AJ32)</f>
        <v>15</v>
      </c>
      <c r="K32" s="7">
        <f>(X32+AK32)</f>
        <v>29</v>
      </c>
      <c r="L32" s="7">
        <f>(Y32+AL32)</f>
        <v>28</v>
      </c>
      <c r="M32" s="7">
        <v>12</v>
      </c>
      <c r="N32" s="7">
        <v>6</v>
      </c>
      <c r="O32" s="7">
        <v>10</v>
      </c>
      <c r="P32" s="7">
        <v>9</v>
      </c>
      <c r="Q32" s="7">
        <v>3</v>
      </c>
      <c r="R32" s="7">
        <v>6</v>
      </c>
      <c r="S32" s="7">
        <v>6</v>
      </c>
      <c r="T32" s="7">
        <v>5</v>
      </c>
      <c r="U32" s="7">
        <v>4</v>
      </c>
      <c r="V32" s="7">
        <v>5</v>
      </c>
      <c r="W32" s="7">
        <v>7</v>
      </c>
      <c r="X32" s="7">
        <v>12</v>
      </c>
      <c r="Y32" s="7">
        <v>12</v>
      </c>
      <c r="Z32" s="7">
        <v>3</v>
      </c>
      <c r="AA32" s="7"/>
      <c r="AB32" s="7">
        <v>10</v>
      </c>
      <c r="AC32" s="7">
        <v>8</v>
      </c>
      <c r="AD32" s="7">
        <v>6</v>
      </c>
      <c r="AE32" s="7">
        <v>10</v>
      </c>
      <c r="AF32" s="7">
        <v>10</v>
      </c>
      <c r="AG32" s="7">
        <v>10</v>
      </c>
      <c r="AH32" s="7">
        <v>8</v>
      </c>
      <c r="AI32" s="7">
        <v>7</v>
      </c>
      <c r="AJ32" s="7">
        <v>8</v>
      </c>
      <c r="AK32" s="7">
        <v>17</v>
      </c>
      <c r="AL32" s="7">
        <v>16</v>
      </c>
      <c r="AM32" s="7">
        <v>8</v>
      </c>
    </row>
    <row r="33" spans="1:39" ht="48">
      <c r="A33" s="7" t="s">
        <v>11</v>
      </c>
      <c r="B33" s="7">
        <f>(O33+AB33)</f>
        <v>5</v>
      </c>
      <c r="C33" s="7">
        <f>(P33+AC33)</f>
        <v>6</v>
      </c>
      <c r="D33" s="7">
        <f>(Q33+AD33)</f>
        <v>5</v>
      </c>
      <c r="E33" s="7">
        <f>(R33+AE33)</f>
        <v>8</v>
      </c>
      <c r="F33" s="7">
        <f>(S33+AF33)</f>
        <v>6</v>
      </c>
      <c r="G33" s="7">
        <f>(T33+AG33)</f>
        <v>5</v>
      </c>
      <c r="H33" s="7">
        <f>(U33+AH33)</f>
        <v>6</v>
      </c>
      <c r="I33" s="7">
        <f>(V33+AI33)</f>
        <v>5</v>
      </c>
      <c r="J33" s="7">
        <f t="shared" si="14"/>
        <v>4</v>
      </c>
      <c r="K33" s="7">
        <f>(X33+AK33)</f>
        <v>7</v>
      </c>
      <c r="L33" s="7">
        <f>(Y33+AL33)</f>
        <v>10</v>
      </c>
      <c r="M33" s="7">
        <v>5</v>
      </c>
      <c r="N33" s="7">
        <v>5</v>
      </c>
      <c r="O33" s="7">
        <v>3</v>
      </c>
      <c r="P33" s="7">
        <v>1</v>
      </c>
      <c r="Q33" s="7">
        <v>2</v>
      </c>
      <c r="R33" s="7">
        <v>3</v>
      </c>
      <c r="S33" s="7">
        <v>2</v>
      </c>
      <c r="T33" s="7">
        <v>2</v>
      </c>
      <c r="U33" s="7">
        <v>1</v>
      </c>
      <c r="V33" s="7">
        <v>1</v>
      </c>
      <c r="W33" s="7">
        <v>3</v>
      </c>
      <c r="X33" s="7">
        <v>3</v>
      </c>
      <c r="Y33" s="7">
        <v>4</v>
      </c>
      <c r="Z33" s="7">
        <v>0</v>
      </c>
      <c r="AA33" s="7"/>
      <c r="AB33" s="7">
        <v>2</v>
      </c>
      <c r="AC33" s="7">
        <v>5</v>
      </c>
      <c r="AD33" s="7">
        <v>3</v>
      </c>
      <c r="AE33" s="7">
        <v>5</v>
      </c>
      <c r="AF33" s="7">
        <v>4</v>
      </c>
      <c r="AG33" s="7">
        <v>3</v>
      </c>
      <c r="AH33" s="7">
        <v>5</v>
      </c>
      <c r="AI33" s="7">
        <v>4</v>
      </c>
      <c r="AJ33" s="7">
        <v>1</v>
      </c>
      <c r="AK33" s="7">
        <v>4</v>
      </c>
      <c r="AL33" s="7">
        <v>6</v>
      </c>
      <c r="AM33" s="7">
        <v>5</v>
      </c>
    </row>
    <row r="34" spans="1:39" ht="48">
      <c r="A34" s="7" t="s">
        <v>12</v>
      </c>
      <c r="B34" s="7">
        <f>(O34+AB34)</f>
        <v>1</v>
      </c>
      <c r="C34" s="7">
        <f>(P34+AC34)</f>
        <v>3</v>
      </c>
      <c r="D34" s="7">
        <v>5</v>
      </c>
      <c r="E34" s="7">
        <f>(R34+AE34)</f>
        <v>4</v>
      </c>
      <c r="F34" s="7">
        <f>(S34+AF34)</f>
        <v>2</v>
      </c>
      <c r="G34" s="7">
        <f>(T34+AG34)</f>
        <v>3</v>
      </c>
      <c r="H34" s="7">
        <f>(U34+AH34)</f>
        <v>3</v>
      </c>
      <c r="I34" s="7">
        <f>(V34+AI34)</f>
        <v>3</v>
      </c>
      <c r="J34" s="7">
        <f t="shared" si="14"/>
        <v>1</v>
      </c>
      <c r="K34" s="7">
        <f>(X34+AK34)</f>
        <v>5</v>
      </c>
      <c r="L34" s="7">
        <f>(Y34+AL34)</f>
        <v>5</v>
      </c>
      <c r="M34" s="7">
        <v>4</v>
      </c>
      <c r="N34" s="7">
        <v>1</v>
      </c>
      <c r="O34" s="7"/>
      <c r="P34" s="7">
        <v>1</v>
      </c>
      <c r="Q34" s="7">
        <v>2</v>
      </c>
      <c r="R34" s="7">
        <v>2</v>
      </c>
      <c r="S34" s="7">
        <v>1</v>
      </c>
      <c r="T34" s="7">
        <v>1</v>
      </c>
      <c r="U34" s="7">
        <v>1</v>
      </c>
      <c r="V34" s="7">
        <v>1</v>
      </c>
      <c r="W34" s="7">
        <v>1</v>
      </c>
      <c r="X34" s="7">
        <v>3</v>
      </c>
      <c r="Y34" s="7">
        <v>3</v>
      </c>
      <c r="Z34" s="7">
        <v>1</v>
      </c>
      <c r="AA34" s="7"/>
      <c r="AB34" s="7">
        <v>1</v>
      </c>
      <c r="AC34" s="7">
        <v>2</v>
      </c>
      <c r="AD34" s="7">
        <v>3</v>
      </c>
      <c r="AE34" s="7">
        <v>2</v>
      </c>
      <c r="AF34" s="7">
        <v>1</v>
      </c>
      <c r="AG34" s="7">
        <v>2</v>
      </c>
      <c r="AH34" s="7">
        <v>2</v>
      </c>
      <c r="AI34" s="7">
        <v>2</v>
      </c>
      <c r="AJ34" s="7">
        <v>0</v>
      </c>
      <c r="AK34" s="7">
        <v>2</v>
      </c>
      <c r="AL34" s="7">
        <v>2</v>
      </c>
      <c r="AM34" s="7">
        <v>3</v>
      </c>
    </row>
    <row r="35" spans="1:39" ht="15.95">
      <c r="A35" s="6" t="s">
        <v>13</v>
      </c>
      <c r="B35" s="7">
        <f>(O35+AB35)</f>
        <v>622</v>
      </c>
      <c r="C35" s="7">
        <f>(P35+AC35)</f>
        <v>445</v>
      </c>
      <c r="D35" s="7">
        <f>(Q35+AD35)</f>
        <v>384</v>
      </c>
      <c r="E35" s="7">
        <f>(R35+AE35)</f>
        <v>360</v>
      </c>
      <c r="F35" s="7">
        <f>(S35+AF35)</f>
        <v>310</v>
      </c>
      <c r="G35" s="7">
        <f>(T35+AG35)</f>
        <v>269</v>
      </c>
      <c r="H35" s="7">
        <f>(U35+AH35)</f>
        <v>274</v>
      </c>
      <c r="I35" s="7">
        <f>(V35+AI35)</f>
        <v>262</v>
      </c>
      <c r="J35" s="7">
        <f t="shared" si="14"/>
        <v>352</v>
      </c>
      <c r="K35" s="7">
        <f>SUM(K31:K34)</f>
        <v>671</v>
      </c>
      <c r="L35" s="7">
        <f>SUM(L31:L34)</f>
        <v>573</v>
      </c>
      <c r="M35" s="7">
        <f>SUM(M31:M34)</f>
        <v>336</v>
      </c>
      <c r="N35" s="7">
        <f>SUM(N31:N34)</f>
        <v>274</v>
      </c>
      <c r="O35" s="7">
        <f t="shared" ref="O35:AJ35" si="15">SUM(O31:O34)</f>
        <v>317</v>
      </c>
      <c r="P35" s="7">
        <f t="shared" si="15"/>
        <v>199</v>
      </c>
      <c r="Q35" s="7">
        <f t="shared" si="15"/>
        <v>170</v>
      </c>
      <c r="R35" s="7">
        <f t="shared" si="15"/>
        <v>160</v>
      </c>
      <c r="S35" s="7">
        <f t="shared" si="15"/>
        <v>134</v>
      </c>
      <c r="T35" s="7">
        <f t="shared" si="15"/>
        <v>112</v>
      </c>
      <c r="U35" s="7">
        <f t="shared" si="15"/>
        <v>125</v>
      </c>
      <c r="V35" s="7">
        <f t="shared" si="15"/>
        <v>116</v>
      </c>
      <c r="W35" s="7">
        <f t="shared" si="15"/>
        <v>192</v>
      </c>
      <c r="X35" s="7">
        <f>SUM(X31:X34)</f>
        <v>348</v>
      </c>
      <c r="Y35" s="7">
        <f>SUM(Y31:Y34)</f>
        <v>297</v>
      </c>
      <c r="Z35" s="7">
        <f>SUM(Z31:Z34)</f>
        <v>170</v>
      </c>
      <c r="AA35" s="7"/>
      <c r="AB35" s="7">
        <f t="shared" si="15"/>
        <v>305</v>
      </c>
      <c r="AC35" s="7">
        <f t="shared" si="15"/>
        <v>246</v>
      </c>
      <c r="AD35" s="7">
        <f t="shared" si="15"/>
        <v>214</v>
      </c>
      <c r="AE35" s="7">
        <f t="shared" si="15"/>
        <v>200</v>
      </c>
      <c r="AF35" s="7">
        <f t="shared" si="15"/>
        <v>176</v>
      </c>
      <c r="AG35" s="7">
        <f t="shared" si="15"/>
        <v>157</v>
      </c>
      <c r="AH35" s="7">
        <f t="shared" si="15"/>
        <v>149</v>
      </c>
      <c r="AI35" s="7">
        <f t="shared" si="15"/>
        <v>146</v>
      </c>
      <c r="AJ35" s="7">
        <f t="shared" si="15"/>
        <v>160</v>
      </c>
      <c r="AK35" s="7">
        <f>SUM(AK31:AK34)</f>
        <v>323</v>
      </c>
      <c r="AL35" s="7">
        <f>SUM(AL31:AL34)</f>
        <v>276</v>
      </c>
      <c r="AM35" s="7">
        <f>SUM(AM31:AM34)</f>
        <v>174</v>
      </c>
    </row>
    <row r="36" spans="1:39" ht="15.95">
      <c r="A36" s="7"/>
      <c r="B36" s="7"/>
      <c r="C36" s="7"/>
      <c r="D36" s="7"/>
      <c r="E36" s="7"/>
      <c r="F36" s="7" t="s">
        <v>14</v>
      </c>
      <c r="G36" s="7"/>
      <c r="H36" s="7"/>
      <c r="I36" s="7" t="s">
        <v>14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9"/>
      <c r="AK36" s="7"/>
      <c r="AL36" s="7"/>
      <c r="AM36" s="9"/>
    </row>
    <row r="37" spans="1:39" ht="80.099999999999994">
      <c r="A37" s="7" t="s">
        <v>15</v>
      </c>
      <c r="B37" s="7">
        <f>(O37+AB37)</f>
        <v>80</v>
      </c>
      <c r="C37" s="7">
        <f>(P37+AC37)</f>
        <v>64</v>
      </c>
      <c r="D37" s="7">
        <f>(Q37+AD37)</f>
        <v>50</v>
      </c>
      <c r="E37" s="7">
        <f>(R37+AE37)</f>
        <v>46</v>
      </c>
      <c r="F37" s="7">
        <f>(S37+AF37)</f>
        <v>41</v>
      </c>
      <c r="G37" s="7">
        <f>(T37+AG37)</f>
        <v>20</v>
      </c>
      <c r="H37" s="7">
        <f>(U37+AH37)</f>
        <v>21</v>
      </c>
      <c r="I37" s="35">
        <f>(V37+AI37)</f>
        <v>31</v>
      </c>
      <c r="J37" s="7">
        <f>(W37+AJ37)</f>
        <v>55</v>
      </c>
      <c r="K37" s="7">
        <f>(X37+AK37)</f>
        <v>146</v>
      </c>
      <c r="L37" s="7">
        <f>(Y37+AL37)</f>
        <v>120</v>
      </c>
      <c r="M37" s="7">
        <v>46</v>
      </c>
      <c r="N37" s="7">
        <v>45</v>
      </c>
      <c r="O37" s="7">
        <v>37</v>
      </c>
      <c r="P37" s="7">
        <v>31</v>
      </c>
      <c r="Q37" s="7">
        <v>25</v>
      </c>
      <c r="R37" s="7">
        <v>20</v>
      </c>
      <c r="S37" s="7">
        <v>16</v>
      </c>
      <c r="T37" s="7">
        <v>7</v>
      </c>
      <c r="U37" s="7">
        <v>9</v>
      </c>
      <c r="V37" s="7">
        <v>17</v>
      </c>
      <c r="W37" s="7">
        <v>33</v>
      </c>
      <c r="X37" s="7">
        <v>93</v>
      </c>
      <c r="Y37" s="7">
        <v>71</v>
      </c>
      <c r="Z37" s="7"/>
      <c r="AA37" s="7"/>
      <c r="AB37" s="7">
        <v>43</v>
      </c>
      <c r="AC37" s="7">
        <v>33</v>
      </c>
      <c r="AD37" s="7">
        <v>25</v>
      </c>
      <c r="AE37" s="7">
        <v>26</v>
      </c>
      <c r="AF37" s="7">
        <v>25</v>
      </c>
      <c r="AG37" s="7">
        <v>13</v>
      </c>
      <c r="AH37" s="7">
        <v>12</v>
      </c>
      <c r="AI37" s="7">
        <v>14</v>
      </c>
      <c r="AJ37" s="7">
        <v>22</v>
      </c>
      <c r="AK37" s="7">
        <v>53</v>
      </c>
      <c r="AL37" s="7">
        <v>49</v>
      </c>
      <c r="AM37" s="9"/>
    </row>
    <row r="38" spans="1:39" ht="32.1">
      <c r="A38" s="7" t="s">
        <v>16</v>
      </c>
      <c r="B38" s="7"/>
      <c r="C38" s="7"/>
      <c r="D38" s="7"/>
      <c r="E38" s="7"/>
      <c r="F38" s="7"/>
      <c r="G38" s="7"/>
      <c r="H38" s="7"/>
      <c r="I38" s="35"/>
      <c r="J38" s="7"/>
      <c r="K38" s="7"/>
      <c r="L38" s="7"/>
      <c r="M38" s="7">
        <v>24</v>
      </c>
      <c r="N38" s="7">
        <v>17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>
        <v>12</v>
      </c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9">
        <v>5</v>
      </c>
    </row>
    <row r="39" spans="1:39" ht="32.1">
      <c r="A39" s="7" t="s">
        <v>17</v>
      </c>
      <c r="B39" s="7">
        <f>(O39+AB39)</f>
        <v>2</v>
      </c>
      <c r="C39" s="7">
        <f>(P39+AC39)</f>
        <v>1</v>
      </c>
      <c r="D39" s="7">
        <f>(Q39+AD39)</f>
        <v>1</v>
      </c>
      <c r="E39" s="7">
        <f>(R39+AE39)</f>
        <v>1</v>
      </c>
      <c r="F39" s="7">
        <f>(S39+AF39)</f>
        <v>1</v>
      </c>
      <c r="G39" s="7">
        <f>(T39+AG39)</f>
        <v>1</v>
      </c>
      <c r="H39" s="7">
        <f>(U39+AH39)</f>
        <v>0</v>
      </c>
      <c r="I39" s="35">
        <f>(V39+AI39)</f>
        <v>0</v>
      </c>
      <c r="J39" s="7">
        <f>(W39+AJ39)</f>
        <v>1</v>
      </c>
      <c r="K39" s="7">
        <v>1</v>
      </c>
      <c r="L39" s="7">
        <v>2</v>
      </c>
      <c r="M39" s="7">
        <v>2</v>
      </c>
      <c r="N39" s="7">
        <v>3</v>
      </c>
      <c r="O39" s="7">
        <v>2</v>
      </c>
      <c r="P39" s="7">
        <v>1</v>
      </c>
      <c r="Q39" s="7">
        <v>1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1</v>
      </c>
      <c r="X39" s="7">
        <v>1</v>
      </c>
      <c r="Y39" s="7">
        <v>1</v>
      </c>
      <c r="Z39" s="7">
        <v>2</v>
      </c>
      <c r="AA39" s="7"/>
      <c r="AB39" s="7">
        <v>0</v>
      </c>
      <c r="AC39" s="7">
        <v>0</v>
      </c>
      <c r="AD39" s="7">
        <v>0</v>
      </c>
      <c r="AE39" s="7">
        <v>1</v>
      </c>
      <c r="AF39" s="7">
        <v>1</v>
      </c>
      <c r="AG39" s="7">
        <v>1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9">
        <v>0</v>
      </c>
    </row>
    <row r="40" spans="1:39" ht="32.1">
      <c r="A40" s="7" t="s">
        <v>18</v>
      </c>
      <c r="B40" s="7">
        <f>(O40+AB40)</f>
        <v>22</v>
      </c>
      <c r="C40" s="7">
        <f>(P40+AC40)</f>
        <v>18</v>
      </c>
      <c r="D40" s="7">
        <f>(Q40+AD40)</f>
        <v>14</v>
      </c>
      <c r="E40" s="7">
        <f>(R40+AE40)</f>
        <v>14</v>
      </c>
      <c r="F40" s="7">
        <f>(S40+AF40)</f>
        <v>7</v>
      </c>
      <c r="G40" s="7">
        <f>(T40+AG40)</f>
        <v>7</v>
      </c>
      <c r="H40" s="7">
        <f>(U40+AH40)</f>
        <v>5</v>
      </c>
      <c r="I40" s="35">
        <f>(V40+AI40)</f>
        <v>6</v>
      </c>
      <c r="J40" s="7">
        <f>(W40+AJ40)</f>
        <v>7</v>
      </c>
      <c r="K40" s="7">
        <f>(X40+AK40)</f>
        <v>31</v>
      </c>
      <c r="L40" s="7">
        <f>(Y40+AL40)</f>
        <v>24</v>
      </c>
      <c r="M40" s="7"/>
      <c r="N40" s="7"/>
      <c r="O40" s="7">
        <v>11</v>
      </c>
      <c r="P40" s="7">
        <v>7</v>
      </c>
      <c r="Q40" s="7">
        <v>6</v>
      </c>
      <c r="R40" s="7">
        <v>8</v>
      </c>
      <c r="S40" s="7">
        <v>5</v>
      </c>
      <c r="T40" s="7">
        <v>5</v>
      </c>
      <c r="U40" s="7">
        <v>3</v>
      </c>
      <c r="V40" s="7">
        <v>2</v>
      </c>
      <c r="W40" s="7">
        <v>3</v>
      </c>
      <c r="X40" s="7">
        <v>17</v>
      </c>
      <c r="Y40" s="7">
        <v>15</v>
      </c>
      <c r="Z40" s="7"/>
      <c r="AA40" s="7"/>
      <c r="AB40" s="7">
        <v>11</v>
      </c>
      <c r="AC40" s="7">
        <v>11</v>
      </c>
      <c r="AD40" s="7">
        <v>8</v>
      </c>
      <c r="AE40" s="7">
        <v>6</v>
      </c>
      <c r="AF40" s="7">
        <v>2</v>
      </c>
      <c r="AG40" s="7">
        <v>2</v>
      </c>
      <c r="AH40" s="7">
        <v>2</v>
      </c>
      <c r="AI40" s="7">
        <v>4</v>
      </c>
      <c r="AJ40" s="7">
        <v>4</v>
      </c>
      <c r="AK40" s="7">
        <v>14</v>
      </c>
      <c r="AL40" s="7">
        <v>9</v>
      </c>
      <c r="AM40" s="9"/>
    </row>
    <row r="41" spans="1:39" ht="32.1">
      <c r="A41" s="7" t="s">
        <v>19</v>
      </c>
      <c r="B41" s="7">
        <f>(O41+AB41)</f>
        <v>14</v>
      </c>
      <c r="C41" s="7">
        <f>(P41+AC41)</f>
        <v>11</v>
      </c>
      <c r="D41" s="7">
        <f>(Q41+AD41)</f>
        <v>10</v>
      </c>
      <c r="E41" s="7">
        <f>(R41+AE41)</f>
        <v>6</v>
      </c>
      <c r="F41" s="7">
        <f>(S41+AF41)</f>
        <v>5</v>
      </c>
      <c r="G41" s="7">
        <f>(T41+AG41)</f>
        <v>6</v>
      </c>
      <c r="H41" s="7">
        <f>(U41+AH41)</f>
        <v>6</v>
      </c>
      <c r="I41" s="35">
        <v>8</v>
      </c>
      <c r="J41" s="7">
        <f>(W41+AJ41)</f>
        <v>11</v>
      </c>
      <c r="K41" s="7">
        <f>(X41+AK41)</f>
        <v>43</v>
      </c>
      <c r="L41" s="7">
        <f>(Y41+AL41)</f>
        <v>35</v>
      </c>
      <c r="M41" s="7"/>
      <c r="N41" s="7"/>
      <c r="O41" s="7">
        <v>9</v>
      </c>
      <c r="P41" s="7">
        <v>7</v>
      </c>
      <c r="Q41" s="7">
        <v>6</v>
      </c>
      <c r="R41" s="7">
        <v>3</v>
      </c>
      <c r="S41" s="7">
        <v>1</v>
      </c>
      <c r="T41" s="7">
        <v>2</v>
      </c>
      <c r="U41" s="7">
        <v>3</v>
      </c>
      <c r="V41" s="7">
        <v>3</v>
      </c>
      <c r="W41" s="7">
        <v>6</v>
      </c>
      <c r="X41" s="7">
        <v>25</v>
      </c>
      <c r="Y41" s="7">
        <v>19</v>
      </c>
      <c r="Z41" s="7"/>
      <c r="AA41" s="7"/>
      <c r="AB41" s="7">
        <v>5</v>
      </c>
      <c r="AC41" s="7">
        <v>4</v>
      </c>
      <c r="AD41" s="7">
        <v>4</v>
      </c>
      <c r="AE41" s="7">
        <v>3</v>
      </c>
      <c r="AF41" s="7">
        <v>4</v>
      </c>
      <c r="AG41" s="7">
        <v>4</v>
      </c>
      <c r="AH41" s="7">
        <v>3</v>
      </c>
      <c r="AI41" s="7">
        <v>4</v>
      </c>
      <c r="AJ41" s="7">
        <v>5</v>
      </c>
      <c r="AK41" s="7">
        <v>18</v>
      </c>
      <c r="AL41" s="7">
        <v>16</v>
      </c>
      <c r="AM41" s="9"/>
    </row>
    <row r="42" spans="1:39" ht="15.95">
      <c r="A42" s="6" t="s">
        <v>13</v>
      </c>
      <c r="B42" s="7">
        <f>SUM(B37:B41)</f>
        <v>118</v>
      </c>
      <c r="C42" s="7">
        <f t="shared" ref="C42:N42" si="16">SUM(C37:C41)</f>
        <v>94</v>
      </c>
      <c r="D42" s="7">
        <f t="shared" si="16"/>
        <v>75</v>
      </c>
      <c r="E42" s="7">
        <f t="shared" si="16"/>
        <v>67</v>
      </c>
      <c r="F42" s="7">
        <f t="shared" si="16"/>
        <v>54</v>
      </c>
      <c r="G42" s="7">
        <f t="shared" si="16"/>
        <v>34</v>
      </c>
      <c r="H42" s="7">
        <f t="shared" si="16"/>
        <v>32</v>
      </c>
      <c r="I42" s="7">
        <f t="shared" si="16"/>
        <v>45</v>
      </c>
      <c r="J42" s="7">
        <f t="shared" si="16"/>
        <v>74</v>
      </c>
      <c r="K42" s="7">
        <f t="shared" si="16"/>
        <v>221</v>
      </c>
      <c r="L42" s="7">
        <f t="shared" si="16"/>
        <v>181</v>
      </c>
      <c r="M42" s="7">
        <f t="shared" si="16"/>
        <v>72</v>
      </c>
      <c r="N42" s="7">
        <f t="shared" si="16"/>
        <v>65</v>
      </c>
      <c r="O42" s="7">
        <f t="shared" ref="K42:AM42" si="17">SUM(O37:O41)</f>
        <v>59</v>
      </c>
      <c r="P42" s="7">
        <f t="shared" si="17"/>
        <v>46</v>
      </c>
      <c r="Q42" s="7">
        <f t="shared" si="17"/>
        <v>38</v>
      </c>
      <c r="R42" s="7">
        <f t="shared" si="17"/>
        <v>31</v>
      </c>
      <c r="S42" s="7">
        <f t="shared" si="17"/>
        <v>22</v>
      </c>
      <c r="T42" s="7">
        <f t="shared" si="17"/>
        <v>14</v>
      </c>
      <c r="U42" s="7">
        <f t="shared" si="17"/>
        <v>15</v>
      </c>
      <c r="V42" s="7">
        <f t="shared" si="17"/>
        <v>22</v>
      </c>
      <c r="W42" s="7">
        <f t="shared" si="17"/>
        <v>43</v>
      </c>
      <c r="X42" s="7">
        <f t="shared" si="17"/>
        <v>136</v>
      </c>
      <c r="Y42" s="7">
        <f t="shared" si="17"/>
        <v>106</v>
      </c>
      <c r="Z42" s="7">
        <f t="shared" si="17"/>
        <v>14</v>
      </c>
      <c r="AA42" s="7"/>
      <c r="AB42" s="7">
        <f t="shared" si="17"/>
        <v>59</v>
      </c>
      <c r="AC42" s="7">
        <f t="shared" si="17"/>
        <v>48</v>
      </c>
      <c r="AD42" s="7">
        <f t="shared" si="17"/>
        <v>37</v>
      </c>
      <c r="AE42" s="7">
        <f t="shared" si="17"/>
        <v>36</v>
      </c>
      <c r="AF42" s="7">
        <f t="shared" si="17"/>
        <v>32</v>
      </c>
      <c r="AG42" s="7">
        <f t="shared" si="17"/>
        <v>20</v>
      </c>
      <c r="AH42" s="7">
        <f t="shared" si="17"/>
        <v>17</v>
      </c>
      <c r="AI42" s="7">
        <f t="shared" si="17"/>
        <v>22</v>
      </c>
      <c r="AJ42" s="7">
        <f t="shared" si="17"/>
        <v>31</v>
      </c>
      <c r="AK42" s="7">
        <f t="shared" si="17"/>
        <v>85</v>
      </c>
      <c r="AL42" s="7">
        <f t="shared" si="17"/>
        <v>74</v>
      </c>
      <c r="AM42" s="7">
        <f t="shared" si="17"/>
        <v>5</v>
      </c>
    </row>
    <row r="43" spans="1:39" ht="15.95">
      <c r="A43" s="7"/>
      <c r="B43" s="7"/>
      <c r="C43" s="7"/>
      <c r="D43" s="7"/>
      <c r="E43" s="7"/>
      <c r="F43" s="7"/>
      <c r="G43" s="7"/>
      <c r="H43" s="7" t="s">
        <v>14</v>
      </c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9"/>
      <c r="AI43" s="9" t="s">
        <v>14</v>
      </c>
      <c r="AJ43" s="9"/>
      <c r="AK43" s="7" t="s">
        <v>14</v>
      </c>
      <c r="AL43" s="7"/>
      <c r="AM43" s="9"/>
    </row>
    <row r="44" spans="1:39" ht="80.099999999999994">
      <c r="A44" s="7" t="s">
        <v>20</v>
      </c>
      <c r="B44" s="7">
        <f>(O44+AB44)</f>
        <v>19</v>
      </c>
      <c r="C44" s="7">
        <f>(P44+AC44)</f>
        <v>13</v>
      </c>
      <c r="D44" s="7">
        <f>(Q44+AD44)</f>
        <v>12</v>
      </c>
      <c r="E44" s="7">
        <f>(R44+AE44)</f>
        <v>11</v>
      </c>
      <c r="F44" s="7">
        <f>(S44+AF44)</f>
        <v>10</v>
      </c>
      <c r="G44" s="7">
        <f>(T44+AG44)</f>
        <v>7</v>
      </c>
      <c r="H44" s="7">
        <f>(U44+AH44)</f>
        <v>6</v>
      </c>
      <c r="I44" s="7">
        <f>(V44+AI44)</f>
        <v>8</v>
      </c>
      <c r="J44" s="7">
        <f>(W44+AJ44)</f>
        <v>14</v>
      </c>
      <c r="K44" s="7">
        <f>(X44+AK44)</f>
        <v>17</v>
      </c>
      <c r="L44" s="7">
        <f>(Y44+AL44)</f>
        <v>16</v>
      </c>
      <c r="M44" s="7">
        <v>19</v>
      </c>
      <c r="N44" s="7">
        <v>19</v>
      </c>
      <c r="O44" s="7">
        <v>8</v>
      </c>
      <c r="P44" s="7">
        <v>5</v>
      </c>
      <c r="Q44" s="7">
        <v>5</v>
      </c>
      <c r="R44" s="7">
        <v>5</v>
      </c>
      <c r="S44" s="7">
        <v>5</v>
      </c>
      <c r="T44" s="7">
        <v>5</v>
      </c>
      <c r="U44" s="7">
        <v>3</v>
      </c>
      <c r="V44" s="7">
        <v>5</v>
      </c>
      <c r="W44" s="7">
        <v>7</v>
      </c>
      <c r="X44" s="7">
        <v>9</v>
      </c>
      <c r="Y44" s="7">
        <v>7</v>
      </c>
      <c r="Z44" s="7"/>
      <c r="AA44" s="7"/>
      <c r="AB44" s="7">
        <v>11</v>
      </c>
      <c r="AC44" s="7">
        <v>8</v>
      </c>
      <c r="AD44" s="7">
        <v>7</v>
      </c>
      <c r="AE44" s="7">
        <v>6</v>
      </c>
      <c r="AF44" s="7">
        <v>5</v>
      </c>
      <c r="AG44" s="7">
        <v>2</v>
      </c>
      <c r="AH44" s="7">
        <v>3</v>
      </c>
      <c r="AI44" s="7">
        <v>3</v>
      </c>
      <c r="AJ44" s="7">
        <v>7</v>
      </c>
      <c r="AK44" s="7">
        <v>8</v>
      </c>
      <c r="AL44" s="7">
        <v>9</v>
      </c>
      <c r="AM44" s="9"/>
    </row>
    <row r="45" spans="1:39" ht="32.1">
      <c r="A45" s="7" t="s">
        <v>25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>
        <v>17</v>
      </c>
      <c r="N45" s="7">
        <v>13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>
        <v>10</v>
      </c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9">
        <v>8</v>
      </c>
    </row>
    <row r="46" spans="1:39" ht="48">
      <c r="A46" s="7" t="s">
        <v>22</v>
      </c>
      <c r="B46" s="7">
        <f>(O46+AB46)</f>
        <v>15</v>
      </c>
      <c r="C46" s="7">
        <f>(P46+AC46)</f>
        <v>12</v>
      </c>
      <c r="D46" s="7">
        <f>(Q46+AD46)</f>
        <v>13</v>
      </c>
      <c r="E46" s="7">
        <f>(R46+AE46)</f>
        <v>20</v>
      </c>
      <c r="F46" s="7">
        <f>(S46+AF46)</f>
        <v>19</v>
      </c>
      <c r="G46" s="7">
        <f>(T46+AG46)</f>
        <v>23</v>
      </c>
      <c r="H46" s="7">
        <f>(U46+AH46)</f>
        <v>27</v>
      </c>
      <c r="I46" s="7">
        <f>(V46+AI46)</f>
        <v>16</v>
      </c>
      <c r="J46" s="7">
        <f>(W46+AJ46)</f>
        <v>24</v>
      </c>
      <c r="K46" s="7">
        <f>(X46+AK46)</f>
        <v>28</v>
      </c>
      <c r="L46" s="7">
        <f>(Y46+AL46)</f>
        <v>24</v>
      </c>
      <c r="M46" s="7"/>
      <c r="N46" s="7"/>
      <c r="O46" s="7">
        <v>7</v>
      </c>
      <c r="P46" s="7">
        <v>5</v>
      </c>
      <c r="Q46" s="7">
        <v>7</v>
      </c>
      <c r="R46" s="7">
        <v>8</v>
      </c>
      <c r="S46" s="7">
        <v>10</v>
      </c>
      <c r="T46" s="7">
        <v>14</v>
      </c>
      <c r="U46" s="7">
        <v>17</v>
      </c>
      <c r="V46" s="7">
        <v>9</v>
      </c>
      <c r="W46" s="7">
        <v>11</v>
      </c>
      <c r="X46" s="7">
        <v>18</v>
      </c>
      <c r="Y46" s="7">
        <v>16</v>
      </c>
      <c r="Z46" s="7"/>
      <c r="AA46" s="7"/>
      <c r="AB46" s="7">
        <v>8</v>
      </c>
      <c r="AC46" s="7">
        <v>7</v>
      </c>
      <c r="AD46" s="7">
        <v>6</v>
      </c>
      <c r="AE46" s="7">
        <v>12</v>
      </c>
      <c r="AF46" s="7">
        <v>9</v>
      </c>
      <c r="AG46" s="7">
        <v>9</v>
      </c>
      <c r="AH46" s="7">
        <v>10</v>
      </c>
      <c r="AI46" s="7">
        <v>7</v>
      </c>
      <c r="AJ46" s="7">
        <v>13</v>
      </c>
      <c r="AK46" s="7">
        <v>10</v>
      </c>
      <c r="AL46" s="7">
        <v>8</v>
      </c>
      <c r="AM46" s="9"/>
    </row>
    <row r="47" spans="1:39" ht="32.1">
      <c r="A47" s="7" t="s">
        <v>23</v>
      </c>
      <c r="B47" s="7">
        <f>(O47+AB47)</f>
        <v>4</v>
      </c>
      <c r="C47" s="7">
        <f>(P47+AC47)</f>
        <v>1</v>
      </c>
      <c r="D47" s="7">
        <f>(Q47+AD47)</f>
        <v>1</v>
      </c>
      <c r="E47" s="7">
        <f>(R47+AE47)</f>
        <v>2</v>
      </c>
      <c r="F47" s="7">
        <f>(S47+AF47)</f>
        <v>2</v>
      </c>
      <c r="G47" s="7">
        <f>(T47+AG47)</f>
        <v>2</v>
      </c>
      <c r="H47" s="7">
        <f>(U47+AH47)</f>
        <v>1</v>
      </c>
      <c r="I47" s="7">
        <f>(V47+AI47)</f>
        <v>1</v>
      </c>
      <c r="J47" s="7">
        <f>(W47+AJ47)</f>
        <v>2</v>
      </c>
      <c r="K47" s="7">
        <f>(X47+AK47)</f>
        <v>2</v>
      </c>
      <c r="L47" s="7">
        <f>(Y47+AL47)</f>
        <v>1</v>
      </c>
      <c r="M47" s="7"/>
      <c r="N47" s="7"/>
      <c r="O47" s="7">
        <v>2</v>
      </c>
      <c r="P47" s="7">
        <v>0</v>
      </c>
      <c r="Q47" s="7">
        <v>1</v>
      </c>
      <c r="R47" s="7">
        <v>1</v>
      </c>
      <c r="S47" s="7">
        <v>1</v>
      </c>
      <c r="T47" s="7">
        <v>2</v>
      </c>
      <c r="U47" s="7">
        <v>1</v>
      </c>
      <c r="V47" s="7">
        <v>1</v>
      </c>
      <c r="W47" s="7">
        <v>1</v>
      </c>
      <c r="X47" s="7">
        <v>1</v>
      </c>
      <c r="Y47" s="7">
        <v>1</v>
      </c>
      <c r="Z47" s="7"/>
      <c r="AA47" s="7"/>
      <c r="AB47" s="7">
        <v>2</v>
      </c>
      <c r="AC47" s="7">
        <v>1</v>
      </c>
      <c r="AD47" s="7">
        <v>0</v>
      </c>
      <c r="AE47" s="7">
        <v>1</v>
      </c>
      <c r="AF47" s="7">
        <v>1</v>
      </c>
      <c r="AG47" s="7">
        <v>0</v>
      </c>
      <c r="AH47" s="7">
        <v>0</v>
      </c>
      <c r="AI47" s="7">
        <v>0</v>
      </c>
      <c r="AJ47" s="7">
        <v>1</v>
      </c>
      <c r="AK47" s="7">
        <v>1</v>
      </c>
      <c r="AL47" s="7">
        <v>0</v>
      </c>
      <c r="AM47" s="9"/>
    </row>
    <row r="48" spans="1:39" ht="15.95">
      <c r="A48" s="6" t="s">
        <v>13</v>
      </c>
      <c r="B48" s="7">
        <f>(O48+AB48)</f>
        <v>38</v>
      </c>
      <c r="C48" s="7">
        <f>(P48+AC48)</f>
        <v>26</v>
      </c>
      <c r="D48" s="7">
        <f>(Q48+AD48)</f>
        <v>26</v>
      </c>
      <c r="E48" s="7">
        <f>(R48+AE48)</f>
        <v>33</v>
      </c>
      <c r="F48" s="7">
        <f>(S48+AF48)</f>
        <v>31</v>
      </c>
      <c r="G48" s="7">
        <f>(T48+AG48)</f>
        <v>32</v>
      </c>
      <c r="H48" s="7">
        <f>(U48+AH48)</f>
        <v>34</v>
      </c>
      <c r="I48" s="7">
        <f>(V48+AI48)</f>
        <v>25</v>
      </c>
      <c r="J48" s="7">
        <f>(W48+AJ48)</f>
        <v>40</v>
      </c>
      <c r="K48" s="7">
        <f>SUM(K44:K47)</f>
        <v>47</v>
      </c>
      <c r="L48" s="7">
        <f>SUM(L44:L47)</f>
        <v>41</v>
      </c>
      <c r="M48" s="7">
        <f>SUM(M44:M47)</f>
        <v>36</v>
      </c>
      <c r="N48" s="7">
        <f>SUM(N44:N47)</f>
        <v>32</v>
      </c>
      <c r="O48" s="7">
        <f t="shared" ref="O48:AJ48" si="18">SUM(O44:O47)</f>
        <v>17</v>
      </c>
      <c r="P48" s="7">
        <f t="shared" si="18"/>
        <v>10</v>
      </c>
      <c r="Q48" s="7">
        <f t="shared" si="18"/>
        <v>13</v>
      </c>
      <c r="R48" s="7">
        <f t="shared" si="18"/>
        <v>14</v>
      </c>
      <c r="S48" s="7">
        <f t="shared" si="18"/>
        <v>16</v>
      </c>
      <c r="T48" s="7">
        <f t="shared" si="18"/>
        <v>21</v>
      </c>
      <c r="U48" s="7">
        <f t="shared" si="18"/>
        <v>21</v>
      </c>
      <c r="V48" s="7">
        <f t="shared" si="18"/>
        <v>15</v>
      </c>
      <c r="W48" s="7">
        <f t="shared" si="18"/>
        <v>19</v>
      </c>
      <c r="X48" s="7">
        <f>SUM(X44:X47)</f>
        <v>28</v>
      </c>
      <c r="Y48" s="7">
        <f>SUM(Y44:Y47)</f>
        <v>24</v>
      </c>
      <c r="Z48" s="7">
        <f>SUM(Z44:Z47)</f>
        <v>10</v>
      </c>
      <c r="AA48" s="7"/>
      <c r="AB48" s="7">
        <f t="shared" si="18"/>
        <v>21</v>
      </c>
      <c r="AC48" s="7">
        <f t="shared" si="18"/>
        <v>16</v>
      </c>
      <c r="AD48" s="7">
        <f t="shared" si="18"/>
        <v>13</v>
      </c>
      <c r="AE48" s="7">
        <f t="shared" si="18"/>
        <v>19</v>
      </c>
      <c r="AF48" s="7">
        <f t="shared" si="18"/>
        <v>15</v>
      </c>
      <c r="AG48" s="7">
        <f t="shared" si="18"/>
        <v>11</v>
      </c>
      <c r="AH48" s="7">
        <f t="shared" si="18"/>
        <v>13</v>
      </c>
      <c r="AI48" s="7">
        <f t="shared" si="18"/>
        <v>10</v>
      </c>
      <c r="AJ48" s="7">
        <f t="shared" si="18"/>
        <v>21</v>
      </c>
      <c r="AK48" s="7">
        <f>SUM(AK44:AK47)</f>
        <v>19</v>
      </c>
      <c r="AL48" s="7">
        <f>SUM(AL44:AL47)</f>
        <v>17</v>
      </c>
      <c r="AM48" s="7">
        <f>SUM(AM44:AM47)</f>
        <v>8</v>
      </c>
    </row>
    <row r="49" spans="1:39">
      <c r="A49" s="15"/>
      <c r="B49" s="16"/>
      <c r="C49" s="16"/>
      <c r="D49" s="16"/>
      <c r="E49" s="16"/>
      <c r="F49" s="16"/>
      <c r="G49" s="16"/>
      <c r="H49" s="16" t="s">
        <v>14</v>
      </c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</row>
    <row r="50" spans="1:39" ht="48">
      <c r="A50" s="6" t="s">
        <v>26</v>
      </c>
      <c r="B50" s="29" t="s">
        <v>6</v>
      </c>
      <c r="C50" s="30"/>
      <c r="D50" s="30"/>
      <c r="E50" s="30"/>
      <c r="F50" s="30"/>
      <c r="G50" s="30"/>
      <c r="H50" s="30"/>
      <c r="I50" s="30"/>
      <c r="J50" s="31"/>
      <c r="K50" s="30"/>
      <c r="L50" s="30"/>
      <c r="M50" s="30"/>
      <c r="N50" s="30"/>
      <c r="O50" s="29" t="s">
        <v>7</v>
      </c>
      <c r="P50" s="30"/>
      <c r="Q50" s="30"/>
      <c r="R50" s="30"/>
      <c r="S50" s="30"/>
      <c r="T50" s="30"/>
      <c r="U50" s="30"/>
      <c r="V50" s="30"/>
      <c r="W50" s="31"/>
      <c r="X50" s="30"/>
      <c r="Y50" s="30"/>
      <c r="Z50" s="30"/>
      <c r="AA50" s="30"/>
      <c r="AB50" s="29" t="s">
        <v>8</v>
      </c>
      <c r="AC50" s="30"/>
      <c r="AD50" s="30"/>
      <c r="AE50" s="30"/>
      <c r="AF50" s="30"/>
      <c r="AG50" s="30"/>
      <c r="AH50" s="30"/>
      <c r="AI50" s="30"/>
      <c r="AJ50" s="31"/>
    </row>
    <row r="51" spans="1:39">
      <c r="A51" s="7"/>
      <c r="B51" s="6">
        <v>2011</v>
      </c>
      <c r="C51" s="6">
        <v>2012</v>
      </c>
      <c r="D51" s="6">
        <v>2013</v>
      </c>
      <c r="E51" s="6">
        <v>2014</v>
      </c>
      <c r="F51" s="6">
        <v>2015</v>
      </c>
      <c r="G51" s="6">
        <v>2016</v>
      </c>
      <c r="H51" s="6">
        <v>2017</v>
      </c>
      <c r="I51" s="6">
        <v>2018</v>
      </c>
      <c r="J51" s="6">
        <v>2019</v>
      </c>
      <c r="K51" s="6">
        <v>2020</v>
      </c>
      <c r="L51" s="6">
        <v>2021</v>
      </c>
      <c r="M51" s="6">
        <v>2022</v>
      </c>
      <c r="N51" s="6">
        <v>2023</v>
      </c>
      <c r="O51" s="6">
        <v>2011</v>
      </c>
      <c r="P51" s="6">
        <v>2012</v>
      </c>
      <c r="Q51" s="6">
        <v>2013</v>
      </c>
      <c r="R51" s="6">
        <v>2014</v>
      </c>
      <c r="S51" s="6">
        <v>2015</v>
      </c>
      <c r="T51" s="6">
        <v>2016</v>
      </c>
      <c r="U51" s="6">
        <v>2017</v>
      </c>
      <c r="V51" s="6">
        <v>2018</v>
      </c>
      <c r="W51" s="6">
        <v>2019</v>
      </c>
      <c r="X51" s="6">
        <v>2020</v>
      </c>
      <c r="Y51" s="6">
        <v>2021</v>
      </c>
      <c r="Z51" s="6">
        <v>2022</v>
      </c>
      <c r="AA51" s="6"/>
      <c r="AB51" s="6">
        <v>2011</v>
      </c>
      <c r="AC51" s="6">
        <v>2012</v>
      </c>
      <c r="AD51" s="6">
        <v>2013</v>
      </c>
      <c r="AE51" s="6">
        <v>2014</v>
      </c>
      <c r="AF51" s="6">
        <v>2015</v>
      </c>
      <c r="AG51" s="6">
        <v>2016</v>
      </c>
      <c r="AH51" s="6">
        <v>2017</v>
      </c>
      <c r="AI51" s="6">
        <v>2018</v>
      </c>
      <c r="AJ51" s="6">
        <v>2019</v>
      </c>
      <c r="AK51" s="6">
        <v>2020</v>
      </c>
      <c r="AL51" s="6">
        <v>2021</v>
      </c>
      <c r="AM51" s="6">
        <v>2022</v>
      </c>
    </row>
    <row r="52" spans="1:39" ht="15.95">
      <c r="A52" s="7" t="s">
        <v>9</v>
      </c>
      <c r="B52" s="13">
        <v>6.3522586056551561E-2</v>
      </c>
      <c r="C52" s="13">
        <v>4.3761365681318574E-2</v>
      </c>
      <c r="D52" s="13">
        <v>3.7412777888923172E-2</v>
      </c>
      <c r="E52" s="13">
        <v>3.3607974369665242E-2</v>
      </c>
      <c r="F52" s="13">
        <v>2.854047880464677E-2</v>
      </c>
      <c r="G52" s="13">
        <v>2.3923590597496353E-2</v>
      </c>
      <c r="H52" s="13">
        <v>2.4139895325901356E-2</v>
      </c>
      <c r="I52" s="13">
        <v>2.3192601528881154E-2</v>
      </c>
      <c r="J52" s="13">
        <v>3.1988128322813093E-2</v>
      </c>
      <c r="K52" s="13">
        <v>6.3547962548653109E-2</v>
      </c>
      <c r="L52" s="13">
        <v>5.1668970994896708E-2</v>
      </c>
      <c r="M52" s="13">
        <v>2.9000000000000001E-2</v>
      </c>
      <c r="N52" s="13">
        <v>2.3E-2</v>
      </c>
      <c r="O52" s="13">
        <v>6.2010199486303451E-2</v>
      </c>
      <c r="P52" s="13">
        <v>3.7667178624115831E-2</v>
      </c>
      <c r="Q52" s="13">
        <v>3.2252159301011142E-2</v>
      </c>
      <c r="R52" s="13">
        <v>2.9047667655933682E-2</v>
      </c>
      <c r="S52" s="13">
        <v>2.428212841242541E-2</v>
      </c>
      <c r="T52" s="13">
        <v>1.952401389826736E-2</v>
      </c>
      <c r="U52" s="13">
        <v>2.1828174988362949E-2</v>
      </c>
      <c r="V52" s="13">
        <v>1.9984586767571887E-2</v>
      </c>
      <c r="W52" s="13">
        <v>3.2894553973853387E-2</v>
      </c>
      <c r="X52" s="13">
        <v>6.2608226880649362E-2</v>
      </c>
      <c r="Y52" s="13">
        <v>5.192852213263955E-2</v>
      </c>
      <c r="Z52" s="41">
        <v>0</v>
      </c>
      <c r="AA52" s="41"/>
      <c r="AB52" s="13">
        <v>6.5262421285799274E-2</v>
      </c>
      <c r="AC52" s="13">
        <v>5.0366230949416363E-2</v>
      </c>
      <c r="AD52" s="13">
        <v>4.2980420656403E-2</v>
      </c>
      <c r="AE52" s="13">
        <v>3.8513219419669037E-2</v>
      </c>
      <c r="AF52" s="13">
        <v>3.309012877239962E-2</v>
      </c>
      <c r="AG52" s="13">
        <v>2.8607988963277226E-2</v>
      </c>
      <c r="AH52" s="13">
        <v>2.6655454222911028E-2</v>
      </c>
      <c r="AI52" s="13">
        <v>2.6801127102379394E-2</v>
      </c>
      <c r="AJ52" s="13">
        <v>3.0962334586104322E-2</v>
      </c>
      <c r="AK52" s="13">
        <v>6.4644743613117103E-2</v>
      </c>
      <c r="AL52" s="13">
        <v>5.1423857016676379E-2</v>
      </c>
      <c r="AM52" s="42">
        <v>2.9000000000000001E-2</v>
      </c>
    </row>
    <row r="53" spans="1:39" ht="32.1">
      <c r="A53" s="7" t="s">
        <v>10</v>
      </c>
      <c r="B53" s="13">
        <v>3.7101488115005556E-2</v>
      </c>
      <c r="C53" s="13">
        <v>3.136149195715076E-2</v>
      </c>
      <c r="D53" s="13">
        <v>1.7484795763576987E-2</v>
      </c>
      <c r="E53" s="13">
        <v>2.9367722397655064E-2</v>
      </c>
      <c r="F53" s="13">
        <v>2.7525112726818152E-2</v>
      </c>
      <c r="G53" s="13">
        <v>2.6246177658787718E-2</v>
      </c>
      <c r="H53" s="13">
        <v>2.1142676034537355E-2</v>
      </c>
      <c r="I53" s="13">
        <v>2.1454447475315813E-2</v>
      </c>
      <c r="J53" s="13">
        <v>2.5110138468663199E-2</v>
      </c>
      <c r="K53" s="13">
        <v>5.1153927859144466E-2</v>
      </c>
      <c r="L53" s="13">
        <v>4.775660536562204E-2</v>
      </c>
      <c r="M53" s="13">
        <v>0.02</v>
      </c>
      <c r="N53" s="13">
        <v>0.01</v>
      </c>
      <c r="O53" s="13">
        <v>3.63262777678914E-2</v>
      </c>
      <c r="P53" s="13">
        <v>2.8886119411233566E-2</v>
      </c>
      <c r="Q53" s="13">
        <v>1.0411450243278846E-2</v>
      </c>
      <c r="R53" s="13">
        <v>1.9329292667468922E-2</v>
      </c>
      <c r="S53" s="13">
        <v>2.046370469986622E-2</v>
      </c>
      <c r="T53" s="13">
        <v>1.5592161777532379E-2</v>
      </c>
      <c r="U53" s="13">
        <v>1.4090136127229792E-2</v>
      </c>
      <c r="V53" s="13">
        <v>1.7376003629525051E-2</v>
      </c>
      <c r="W53" s="13">
        <v>2.3435939563324609E-2</v>
      </c>
      <c r="X53" s="13">
        <v>3.9210680137163327E-2</v>
      </c>
      <c r="Y53" s="13">
        <v>3.6513295891036308E-2</v>
      </c>
      <c r="Z53" s="13">
        <v>3.5000000000000003E-2</v>
      </c>
      <c r="AA53" s="13"/>
      <c r="AB53" s="13">
        <v>3.808244048337945E-2</v>
      </c>
      <c r="AC53" s="13">
        <v>3.4279057496012073E-2</v>
      </c>
      <c r="AD53" s="13">
        <v>2.5688312677169537E-2</v>
      </c>
      <c r="AE53" s="13">
        <v>4.059179910702241E-2</v>
      </c>
      <c r="AF53" s="13">
        <v>3.5125008496415179E-2</v>
      </c>
      <c r="AG53" s="13">
        <v>3.7794978823406621E-2</v>
      </c>
      <c r="AH53" s="13">
        <v>2.8707640898473812E-2</v>
      </c>
      <c r="AI53" s="13">
        <v>2.5868074207031643E-2</v>
      </c>
      <c r="AJ53" s="13">
        <v>2.6985012300042285E-2</v>
      </c>
      <c r="AK53" s="13">
        <v>6.5337432991912511E-2</v>
      </c>
      <c r="AL53" s="13">
        <v>6.1042919865147503E-2</v>
      </c>
      <c r="AM53" s="42">
        <v>0.03</v>
      </c>
    </row>
    <row r="54" spans="1:39" ht="48">
      <c r="A54" s="7" t="s">
        <v>11</v>
      </c>
      <c r="B54" s="13">
        <v>2.0201063614300904E-2</v>
      </c>
      <c r="C54" s="13">
        <v>2.2269568660291891E-2</v>
      </c>
      <c r="D54" s="13">
        <v>1.9634030598056868E-2</v>
      </c>
      <c r="E54" s="13">
        <v>3.1640756535096577E-2</v>
      </c>
      <c r="F54" s="13">
        <v>2.102183526292745E-2</v>
      </c>
      <c r="G54" s="13">
        <v>1.83807567321768E-2</v>
      </c>
      <c r="H54" s="13">
        <v>1.9177508892422399E-2</v>
      </c>
      <c r="I54" s="13">
        <v>1.6436528624472879E-2</v>
      </c>
      <c r="J54" s="13">
        <v>1.2164290091279359E-2</v>
      </c>
      <c r="K54" s="13">
        <v>2.8380351936568491E-2</v>
      </c>
      <c r="L54" s="13">
        <v>4.1369635046306912E-2</v>
      </c>
      <c r="M54" s="13">
        <v>0.02</v>
      </c>
      <c r="N54" s="13">
        <v>1.6E-2</v>
      </c>
      <c r="O54" s="13">
        <v>2.1728719612719771E-2</v>
      </c>
      <c r="P54" s="13">
        <v>5.1154973325681094E-3</v>
      </c>
      <c r="Q54" s="13">
        <v>1.1098043195058903E-2</v>
      </c>
      <c r="R54" s="13">
        <v>1.8190805778335258E-2</v>
      </c>
      <c r="S54" s="13">
        <v>9.9380676874663895E-3</v>
      </c>
      <c r="T54" s="13">
        <v>1.2009916782876336E-2</v>
      </c>
      <c r="U54" s="13">
        <v>7.0403964574382374E-3</v>
      </c>
      <c r="V54" s="13">
        <v>6.2936109648998447E-3</v>
      </c>
      <c r="W54" s="13">
        <v>1.3131891862859247E-2</v>
      </c>
      <c r="X54" s="13">
        <v>2.0246192010545311E-2</v>
      </c>
      <c r="Y54" s="13">
        <v>0.03</v>
      </c>
      <c r="Z54" s="13">
        <v>1.0999999999999999E-2</v>
      </c>
      <c r="AA54" s="13"/>
      <c r="AB54" s="13">
        <v>1.8286678728515665E-2</v>
      </c>
      <c r="AC54" s="13">
        <v>4.3524897588202931E-2</v>
      </c>
      <c r="AD54" s="13">
        <v>3.0393340041758921E-2</v>
      </c>
      <c r="AE54" s="13">
        <v>5.1232321407527405E-2</v>
      </c>
      <c r="AF54" s="13">
        <v>3.8050457043308152E-2</v>
      </c>
      <c r="AG54" s="13">
        <v>2.8443921308965558E-2</v>
      </c>
      <c r="AH54" s="13">
        <v>3.9042571134679072E-2</v>
      </c>
      <c r="AI54" s="13">
        <v>3.3801641508222839E-2</v>
      </c>
      <c r="AJ54" s="13">
        <v>1.0476994851994853E-2</v>
      </c>
      <c r="AK54" s="13">
        <v>4.0012196463159629E-2</v>
      </c>
      <c r="AL54" s="13">
        <v>5.1149513716590066E-2</v>
      </c>
      <c r="AM54" s="9">
        <v>4.0999999999999996</v>
      </c>
    </row>
    <row r="55" spans="1:39" ht="48">
      <c r="A55" s="7" t="s">
        <v>12</v>
      </c>
      <c r="B55" s="13">
        <v>6.1560637955067376E-3</v>
      </c>
      <c r="C55" s="13">
        <v>1.6722068630668843E-2</v>
      </c>
      <c r="D55" s="13">
        <v>2.4459212573401199E-2</v>
      </c>
      <c r="E55" s="13">
        <v>1.9324736721885928E-2</v>
      </c>
      <c r="F55" s="13">
        <v>1.2919259849409058E-2</v>
      </c>
      <c r="G55" s="13">
        <v>1.4221122909463133E-2</v>
      </c>
      <c r="H55" s="13">
        <v>1.6720830101400748E-2</v>
      </c>
      <c r="I55" s="13">
        <v>1.5006775187495885E-2</v>
      </c>
      <c r="J55" s="13">
        <v>7.4844529383733737E-3</v>
      </c>
      <c r="K55" s="13">
        <v>2.8428731329089355E-2</v>
      </c>
      <c r="L55" s="13">
        <v>2.6611134944468276E-2</v>
      </c>
      <c r="M55" s="13">
        <v>1.9E-2</v>
      </c>
      <c r="N55" s="13">
        <v>7.0000000000000001E-3</v>
      </c>
      <c r="O55" s="13">
        <v>5.2361284279280494E-3</v>
      </c>
      <c r="P55" s="13">
        <v>1.2670422224914124E-2</v>
      </c>
      <c r="Q55" s="13">
        <v>2.0794242316790862E-2</v>
      </c>
      <c r="R55" s="13">
        <v>1.8529148833250676E-2</v>
      </c>
      <c r="S55" s="13">
        <v>1.2480034650722928E-2</v>
      </c>
      <c r="T55" s="13">
        <v>6.6255743221380961E-3</v>
      </c>
      <c r="U55" s="13">
        <v>1.342051972304073E-2</v>
      </c>
      <c r="V55" s="13">
        <v>1.0928613869790341E-2</v>
      </c>
      <c r="W55" s="13">
        <v>1.3486394557823132E-2</v>
      </c>
      <c r="X55" s="13">
        <v>3.4278128086842406E-2</v>
      </c>
      <c r="Y55" s="13">
        <v>2.8046490873577159E-2</v>
      </c>
      <c r="Z55" s="13">
        <v>2.9000000000000001E-2</v>
      </c>
      <c r="AA55" s="13"/>
      <c r="AB55" s="13">
        <v>7.2408536585365849E-3</v>
      </c>
      <c r="AC55" s="13">
        <v>2.1422530145761853E-2</v>
      </c>
      <c r="AD55" s="13">
        <v>2.8520835057249977E-2</v>
      </c>
      <c r="AE55" s="13">
        <v>2.0227402886999982E-2</v>
      </c>
      <c r="AF55" s="13">
        <v>1.3509245720310745E-2</v>
      </c>
      <c r="AG55" s="13">
        <v>2.2345274685924024E-2</v>
      </c>
      <c r="AH55" s="13">
        <v>2.0162220041172237E-2</v>
      </c>
      <c r="AI55" s="13">
        <v>1.9377173717745357E-2</v>
      </c>
      <c r="AJ55" s="13">
        <v>9.2592592592592596E-4</v>
      </c>
      <c r="AK55" s="13">
        <v>2.1633937768161259E-2</v>
      </c>
      <c r="AL55" s="13">
        <v>2.5034625852896491E-2</v>
      </c>
      <c r="AM55" s="9">
        <v>3.1</v>
      </c>
    </row>
    <row r="56" spans="1:39" ht="15.95">
      <c r="A56" s="6" t="s">
        <v>13</v>
      </c>
      <c r="B56" s="14">
        <f t="shared" ref="B56:AJ56" si="19">SUM(B35/B13)*100</f>
        <v>5.9947955151476204</v>
      </c>
      <c r="C56" s="14">
        <f t="shared" si="19"/>
        <v>4.1992356447478096</v>
      </c>
      <c r="D56" s="14">
        <f t="shared" si="19"/>
        <v>3.5280336265705028</v>
      </c>
      <c r="E56" s="14">
        <f t="shared" si="19"/>
        <v>3.3096600703302768</v>
      </c>
      <c r="F56" s="14">
        <f t="shared" si="19"/>
        <v>2.7954371252085308</v>
      </c>
      <c r="G56" s="14">
        <f t="shared" si="19"/>
        <v>2.3635365183964856</v>
      </c>
      <c r="H56" s="14">
        <f t="shared" si="19"/>
        <v>2.3615260859572511</v>
      </c>
      <c r="I56" s="14">
        <f t="shared" si="19"/>
        <v>2.281186739513724</v>
      </c>
      <c r="J56" s="14">
        <f t="shared" si="19"/>
        <v>3.0718212758530412</v>
      </c>
      <c r="K56" s="14">
        <f t="shared" si="19"/>
        <v>6.0001788428865241</v>
      </c>
      <c r="L56" s="14">
        <f t="shared" si="19"/>
        <v>5.0903168492745037</v>
      </c>
      <c r="M56" s="14">
        <f t="shared" si="19"/>
        <v>2.8479403288693002</v>
      </c>
      <c r="N56" s="14">
        <f t="shared" si="19"/>
        <v>2.2289107622224029</v>
      </c>
      <c r="O56" s="14">
        <f t="shared" si="19"/>
        <v>5.8335505835084112</v>
      </c>
      <c r="P56" s="14">
        <f t="shared" si="19"/>
        <v>3.5906534748744479</v>
      </c>
      <c r="Q56" s="14">
        <f t="shared" si="19"/>
        <v>2.9976195374261621</v>
      </c>
      <c r="R56" s="14">
        <f t="shared" si="19"/>
        <v>2.8205015204266006</v>
      </c>
      <c r="S56" s="14">
        <f t="shared" si="19"/>
        <v>2.331279449075752</v>
      </c>
      <c r="T56" s="14">
        <f t="shared" si="19"/>
        <v>1.8983587106980422</v>
      </c>
      <c r="U56" s="14">
        <f t="shared" si="19"/>
        <v>2.0621674754945767</v>
      </c>
      <c r="V56" s="14">
        <f t="shared" si="19"/>
        <v>1.9031212829662443</v>
      </c>
      <c r="W56" s="14">
        <f t="shared" si="19"/>
        <v>3.1449631449631448</v>
      </c>
      <c r="X56" s="14">
        <f t="shared" si="19"/>
        <v>5.8428475486903961</v>
      </c>
      <c r="Y56" s="14">
        <f t="shared" si="19"/>
        <v>5.0253807106598982</v>
      </c>
      <c r="Z56" s="14">
        <f t="shared" si="19"/>
        <v>2.7727939977165228</v>
      </c>
      <c r="AA56" s="14"/>
      <c r="AB56" s="14">
        <f t="shared" si="19"/>
        <v>6.1721108281758541</v>
      </c>
      <c r="AC56" s="14">
        <f t="shared" si="19"/>
        <v>4.8664688427299696</v>
      </c>
      <c r="AD56" s="14">
        <f t="shared" si="19"/>
        <v>4.1050561887558548</v>
      </c>
      <c r="AE56" s="14">
        <f t="shared" si="19"/>
        <v>3.8428283216447303</v>
      </c>
      <c r="AF56" s="14">
        <f t="shared" si="19"/>
        <v>3.2949031966177316</v>
      </c>
      <c r="AG56" s="14">
        <f t="shared" si="19"/>
        <v>2.8642230566915492</v>
      </c>
      <c r="AH56" s="14">
        <f t="shared" si="19"/>
        <v>2.6890048576541892</v>
      </c>
      <c r="AI56" s="14">
        <f t="shared" si="19"/>
        <v>2.7087198515769946</v>
      </c>
      <c r="AJ56" s="14">
        <f t="shared" si="19"/>
        <v>2.9878618113912232</v>
      </c>
      <c r="AK56" s="14">
        <f t="shared" ref="AK56:AM56" si="20">SUM(AK35/AK13)*100</f>
        <v>6.1794528410177918</v>
      </c>
      <c r="AL56" s="14">
        <f t="shared" si="20"/>
        <v>5.1620947630922691</v>
      </c>
      <c r="AM56" s="14">
        <f t="shared" si="20"/>
        <v>3.0709495234733497</v>
      </c>
    </row>
    <row r="57" spans="1:39">
      <c r="A57" s="9"/>
      <c r="B57" s="9"/>
      <c r="C57" s="9"/>
      <c r="D57" s="9"/>
      <c r="E57" s="9"/>
      <c r="F57" s="9"/>
      <c r="G57" s="9"/>
      <c r="H57" s="9"/>
      <c r="I57" s="9"/>
      <c r="J57" s="9"/>
      <c r="K57" s="13"/>
      <c r="L57" s="13"/>
      <c r="M57" s="13"/>
      <c r="N57" s="13"/>
      <c r="O57" s="9"/>
      <c r="P57" s="9"/>
      <c r="Q57" s="9"/>
      <c r="R57" s="9"/>
      <c r="S57" s="9"/>
      <c r="T57" s="9"/>
      <c r="U57" s="9"/>
      <c r="V57" s="9"/>
      <c r="W57" s="13"/>
      <c r="X57" s="13"/>
      <c r="Y57" s="13"/>
      <c r="Z57" s="13"/>
      <c r="AA57" s="13"/>
      <c r="AB57" s="9"/>
      <c r="AC57" s="9"/>
      <c r="AD57" s="9"/>
      <c r="AE57" s="9"/>
      <c r="AF57" s="9"/>
      <c r="AG57" s="9"/>
      <c r="AH57" s="9"/>
      <c r="AI57" s="9"/>
      <c r="AJ57" s="9"/>
      <c r="AK57" s="13"/>
      <c r="AL57" s="13"/>
    </row>
    <row r="58" spans="1:39" ht="80.099999999999994">
      <c r="A58" s="7" t="s">
        <v>15</v>
      </c>
      <c r="B58" s="13">
        <f t="shared" ref="B58:J58" si="21">SUM(B37/B15)</f>
        <v>4.1515308770108977E-2</v>
      </c>
      <c r="C58" s="13">
        <f t="shared" si="21"/>
        <v>3.3737480231945179E-2</v>
      </c>
      <c r="D58" s="13">
        <f t="shared" si="21"/>
        <v>2.6096033402922755E-2</v>
      </c>
      <c r="E58" s="13">
        <f t="shared" si="21"/>
        <v>2.4083769633507852E-2</v>
      </c>
      <c r="F58" s="13">
        <f t="shared" si="21"/>
        <v>2.1556256572029444E-2</v>
      </c>
      <c r="G58" s="13">
        <f t="shared" si="21"/>
        <v>1.0319917440660475E-2</v>
      </c>
      <c r="H58" s="13">
        <f t="shared" si="21"/>
        <v>9.8314606741573031E-3</v>
      </c>
      <c r="I58" s="13">
        <f t="shared" si="21"/>
        <v>1.2911286963765098E-2</v>
      </c>
      <c r="J58" s="13">
        <f t="shared" si="21"/>
        <v>2.5821596244131457E-2</v>
      </c>
      <c r="K58" s="13">
        <f t="shared" ref="K58:M58" si="22">SUM(K37/K15)</f>
        <v>6.6788655077767614E-2</v>
      </c>
      <c r="L58" s="13">
        <f t="shared" si="22"/>
        <v>5.8055152394775038E-2</v>
      </c>
      <c r="M58" s="13">
        <f t="shared" si="22"/>
        <v>2.2319262493934983E-2</v>
      </c>
      <c r="N58" s="13">
        <v>2.1000000000000001E-2</v>
      </c>
      <c r="O58" s="13">
        <f t="shared" ref="O58:AM58" si="23">SUM(O37/O15)</f>
        <v>4.2774566473988439E-2</v>
      </c>
      <c r="P58" s="13">
        <f t="shared" si="23"/>
        <v>3.6257309941520467E-2</v>
      </c>
      <c r="Q58" s="13">
        <f t="shared" si="23"/>
        <v>2.9481132075471699E-2</v>
      </c>
      <c r="R58" s="13">
        <f t="shared" si="23"/>
        <v>2.336448598130841E-2</v>
      </c>
      <c r="S58" s="13">
        <f t="shared" si="23"/>
        <v>1.8202502844141068E-2</v>
      </c>
      <c r="T58" s="13">
        <f t="shared" si="23"/>
        <v>7.6670317634173054E-3</v>
      </c>
      <c r="U58" s="13">
        <f t="shared" si="23"/>
        <v>8.356545961002786E-3</v>
      </c>
      <c r="V58" s="13">
        <f t="shared" si="23"/>
        <v>1.3168086754453912E-2</v>
      </c>
      <c r="W58" s="13">
        <f t="shared" si="23"/>
        <v>3.1822565091610418E-2</v>
      </c>
      <c r="X58" s="13">
        <f t="shared" si="23"/>
        <v>7.6796036333608583E-2</v>
      </c>
      <c r="Y58" s="13">
        <f t="shared" si="23"/>
        <v>6.3449508489722972E-2</v>
      </c>
      <c r="Z58" s="13" t="e">
        <f>SUM(Z37/Z15)</f>
        <v>#DIV/0!</v>
      </c>
      <c r="AA58" s="13"/>
      <c r="AB58" s="13">
        <f t="shared" si="23"/>
        <v>5.6653491436100128E-2</v>
      </c>
      <c r="AC58" s="13">
        <f t="shared" si="23"/>
        <v>4.5329670329670328E-2</v>
      </c>
      <c r="AD58" s="13">
        <f t="shared" si="23"/>
        <v>3.3692722371967652E-2</v>
      </c>
      <c r="AE58" s="13">
        <f t="shared" si="23"/>
        <v>3.5278154681139755E-2</v>
      </c>
      <c r="AF58" s="13">
        <f t="shared" si="23"/>
        <v>3.3333333333333333E-2</v>
      </c>
      <c r="AG58" s="13">
        <f t="shared" si="23"/>
        <v>1.6795865633074936E-2</v>
      </c>
      <c r="AH58" s="13">
        <f t="shared" si="23"/>
        <v>1.5544041450777202E-2</v>
      </c>
      <c r="AI58" s="13">
        <f t="shared" si="23"/>
        <v>1.8543046357615896E-2</v>
      </c>
      <c r="AJ58" s="13">
        <f t="shared" si="23"/>
        <v>2.8909329829172142E-2</v>
      </c>
      <c r="AK58" s="13">
        <f t="shared" si="23"/>
        <v>5.4358974358974362E-2</v>
      </c>
      <c r="AL58" s="13">
        <f t="shared" si="23"/>
        <v>5.1687763713080169E-2</v>
      </c>
      <c r="AM58" s="13" t="e">
        <f t="shared" si="23"/>
        <v>#DIV/0!</v>
      </c>
    </row>
    <row r="59" spans="1:39" ht="32.1">
      <c r="A59" s="7" t="s">
        <v>16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>
        <v>2.1999999999999999E-2</v>
      </c>
      <c r="N59" s="13">
        <v>0.02</v>
      </c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>
        <v>0.01</v>
      </c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>
        <v>1.9E-2</v>
      </c>
    </row>
    <row r="60" spans="1:39" ht="32.1">
      <c r="A60" s="7" t="s">
        <v>17</v>
      </c>
      <c r="B60" s="13">
        <v>4.9115100585688819E-2</v>
      </c>
      <c r="C60" s="13">
        <v>2.0053475935828877E-2</v>
      </c>
      <c r="D60" s="13">
        <v>2.1572517896047305E-2</v>
      </c>
      <c r="E60" s="13">
        <v>3.2940398381574858E-2</v>
      </c>
      <c r="F60" s="13">
        <v>5.8964133306238557E-2</v>
      </c>
      <c r="G60" s="13">
        <v>2.8428348373201313E-2</v>
      </c>
      <c r="H60" s="13">
        <v>5.0505050505050509E-3</v>
      </c>
      <c r="I60" s="13">
        <v>5.9523809523809521E-3</v>
      </c>
      <c r="J60" s="13">
        <v>3.9377289377289369E-2</v>
      </c>
      <c r="K60" s="13">
        <v>4.084418667752001E-2</v>
      </c>
      <c r="L60" s="13">
        <v>5.8531304624185598E-2</v>
      </c>
      <c r="M60" s="13">
        <v>7.0999999999999994E-2</v>
      </c>
      <c r="N60" s="13">
        <v>2.5999999999999999E-2</v>
      </c>
      <c r="O60" s="13">
        <v>8.6622807017543837E-2</v>
      </c>
      <c r="P60" s="13">
        <v>3.5575048732943475E-2</v>
      </c>
      <c r="Q60" s="13">
        <v>3.1432748538011694E-2</v>
      </c>
      <c r="R60" s="13">
        <v>0</v>
      </c>
      <c r="S60" s="13">
        <v>0</v>
      </c>
      <c r="T60" s="13">
        <v>0</v>
      </c>
      <c r="U60" s="13">
        <v>0</v>
      </c>
      <c r="V60" s="13">
        <v>1.3888888888888888E-2</v>
      </c>
      <c r="W60" s="13">
        <v>7.8754578754578738E-2</v>
      </c>
      <c r="X60" s="13">
        <v>7.3999999999999996E-2</v>
      </c>
      <c r="Y60" s="13">
        <v>7.8E-2</v>
      </c>
      <c r="Z60" s="13">
        <v>0.01</v>
      </c>
      <c r="AA60" s="13"/>
      <c r="AB60" s="13">
        <v>0</v>
      </c>
      <c r="AC60" s="13">
        <v>0</v>
      </c>
      <c r="AD60" s="13">
        <v>1.0110294117647059E-2</v>
      </c>
      <c r="AE60" s="13">
        <v>6.7844498910675385E-2</v>
      </c>
      <c r="AF60" s="13">
        <v>0.11671539961013642</v>
      </c>
      <c r="AG60" s="13">
        <v>5.6220258571264774E-2</v>
      </c>
      <c r="AH60" s="13">
        <v>9.8039215686274508E-3</v>
      </c>
      <c r="AI60" s="13">
        <v>0</v>
      </c>
      <c r="AJ60" s="13">
        <v>0</v>
      </c>
      <c r="AK60" s="13">
        <v>0</v>
      </c>
      <c r="AL60" s="13">
        <v>0</v>
      </c>
      <c r="AM60" s="13">
        <v>1.7999999999999999E-2</v>
      </c>
    </row>
    <row r="61" spans="1:39" ht="32.1">
      <c r="A61" s="7" t="s">
        <v>18</v>
      </c>
      <c r="B61" s="13">
        <v>4.6050552206097967E-2</v>
      </c>
      <c r="C61" s="13">
        <v>3.6284314412702613E-2</v>
      </c>
      <c r="D61" s="13">
        <v>2.8830328546800617E-2</v>
      </c>
      <c r="E61" s="13">
        <v>2.9613579731810186E-2</v>
      </c>
      <c r="F61" s="13">
        <v>1.41069628450532E-2</v>
      </c>
      <c r="G61" s="13">
        <v>1.3166178577102068E-2</v>
      </c>
      <c r="H61" s="13">
        <v>1.0783128179235615E-2</v>
      </c>
      <c r="I61" s="13">
        <v>1.1116060581611598E-2</v>
      </c>
      <c r="J61" s="13">
        <v>1.5191514384086278E-2</v>
      </c>
      <c r="K61" s="13">
        <v>6.8466190031579707E-2</v>
      </c>
      <c r="L61" s="13">
        <v>5.5545589683778485E-2</v>
      </c>
      <c r="M61" s="13"/>
      <c r="N61" s="13"/>
      <c r="O61" s="13">
        <v>4.6228960777662038E-2</v>
      </c>
      <c r="P61" s="13">
        <v>2.709097428766645E-2</v>
      </c>
      <c r="Q61" s="13">
        <v>2.4033417417111607E-2</v>
      </c>
      <c r="R61" s="13">
        <v>3.3443823215205934E-2</v>
      </c>
      <c r="S61" s="13">
        <v>1.6867444179616432E-2</v>
      </c>
      <c r="T61" s="13">
        <v>1.6272410728882837E-2</v>
      </c>
      <c r="U61" s="13">
        <v>7.8932302992540861E-3</v>
      </c>
      <c r="V61" s="13">
        <v>6.7027296645771383E-3</v>
      </c>
      <c r="W61" s="13">
        <v>1.1666380223419426E-2</v>
      </c>
      <c r="X61" s="13">
        <v>6.6000000000000003E-2</v>
      </c>
      <c r="Y61" s="13">
        <v>6.2E-2</v>
      </c>
      <c r="Z61" s="13"/>
      <c r="AA61" s="13"/>
      <c r="AB61" s="13">
        <v>4.5834125964096965E-2</v>
      </c>
      <c r="AC61" s="13">
        <v>4.715051342037236E-2</v>
      </c>
      <c r="AD61" s="13">
        <v>3.4367086790443459E-2</v>
      </c>
      <c r="AE61" s="13">
        <v>2.5131291254252137E-2</v>
      </c>
      <c r="AF61" s="13">
        <v>1.055983592754633E-2</v>
      </c>
      <c r="AG61" s="13">
        <v>8.858695014768634E-3</v>
      </c>
      <c r="AH61" s="13">
        <v>1.5213555260549502E-2</v>
      </c>
      <c r="AI61" s="13">
        <v>1.8406327738704788E-2</v>
      </c>
      <c r="AJ61" s="13">
        <v>1.9817896718694782E-2</v>
      </c>
      <c r="AK61" s="13">
        <v>7.1620714870560376E-2</v>
      </c>
      <c r="AL61" s="13">
        <v>4.7456536333277538E-2</v>
      </c>
      <c r="AM61" s="9"/>
    </row>
    <row r="62" spans="1:39" ht="32.1">
      <c r="A62" s="7" t="s">
        <v>19</v>
      </c>
      <c r="B62" s="13">
        <v>6.4974551500660602E-2</v>
      </c>
      <c r="C62" s="13">
        <v>5.0704413018039907E-2</v>
      </c>
      <c r="D62" s="13">
        <v>4.5938743095310632E-2</v>
      </c>
      <c r="E62" s="13">
        <v>2.7258591110247265E-2</v>
      </c>
      <c r="F62" s="13">
        <v>1.8934283498442981E-2</v>
      </c>
      <c r="G62" s="13">
        <v>2.2820683001616285E-2</v>
      </c>
      <c r="H62" s="13">
        <v>1.7849419418183601E-2</v>
      </c>
      <c r="I62" s="13">
        <v>2.0932650218135965E-2</v>
      </c>
      <c r="J62" s="13">
        <v>3.2487200552605518E-2</v>
      </c>
      <c r="K62" s="13">
        <v>0.14362980890880067</v>
      </c>
      <c r="L62" s="13">
        <v>0.11546927581617906</v>
      </c>
      <c r="M62" s="13">
        <v>6.8000000000000005E-2</v>
      </c>
      <c r="N62" s="13"/>
      <c r="O62" s="13">
        <v>7.7731460846153511E-2</v>
      </c>
      <c r="P62" s="13">
        <v>6.0944064067831143E-2</v>
      </c>
      <c r="Q62" s="13">
        <v>5.3148509226585698E-2</v>
      </c>
      <c r="R62" s="13">
        <v>2.8000017731943286E-2</v>
      </c>
      <c r="S62" s="13">
        <v>7.5433747019000288E-3</v>
      </c>
      <c r="T62" s="13">
        <v>1.2380468031216981E-2</v>
      </c>
      <c r="U62" s="13">
        <v>1.7694727815179234E-2</v>
      </c>
      <c r="V62" s="13">
        <v>1.417121361881484E-2</v>
      </c>
      <c r="W62" s="13">
        <v>3.2955090994380522E-2</v>
      </c>
      <c r="X62" s="13">
        <v>0.15376301553563848</v>
      </c>
      <c r="Y62" s="13">
        <v>0.115</v>
      </c>
      <c r="Z62" s="13"/>
      <c r="AA62" s="13"/>
      <c r="AB62" s="13">
        <v>5.1136902742343664E-2</v>
      </c>
      <c r="AC62" s="13">
        <v>3.9611687331536721E-2</v>
      </c>
      <c r="AD62" s="13">
        <v>3.8176504852357122E-2</v>
      </c>
      <c r="AE62" s="13">
        <v>2.6347352220111697E-2</v>
      </c>
      <c r="AF62" s="13">
        <v>3.1839544341440824E-2</v>
      </c>
      <c r="AG62" s="13">
        <v>3.4267459585750198E-2</v>
      </c>
      <c r="AH62" s="13">
        <v>1.7913611151983491E-2</v>
      </c>
      <c r="AI62" s="13">
        <v>2.7990687743500556E-2</v>
      </c>
      <c r="AJ62" s="13">
        <v>3.199526978373407E-2</v>
      </c>
      <c r="AK62" s="13">
        <v>0.13151422289120276</v>
      </c>
      <c r="AL62" s="13">
        <v>0.11618617581070127</v>
      </c>
      <c r="AM62" s="9"/>
    </row>
    <row r="63" spans="1:39" ht="15.95">
      <c r="A63" s="6" t="s">
        <v>13</v>
      </c>
      <c r="B63" s="13">
        <f>SUM(B42/B20)</f>
        <v>4.4283212409306973E-2</v>
      </c>
      <c r="C63" s="13">
        <f>SUM(C42/C20)</f>
        <v>3.5660091047040966E-2</v>
      </c>
      <c r="D63" s="13">
        <f>SUM(D42/D20)</f>
        <v>2.80969030969031E-2</v>
      </c>
      <c r="E63" s="13">
        <f>SUM(E42/E20)</f>
        <v>2.5116366249101869E-2</v>
      </c>
      <c r="F63" s="13">
        <f>SUM(F42/F20)</f>
        <v>2.0071240514170665E-2</v>
      </c>
      <c r="G63" s="13">
        <f t="shared" ref="G63:K63" si="24">SUM(G42/G20)</f>
        <v>1.2290637426195926E-2</v>
      </c>
      <c r="H63" s="13">
        <f t="shared" si="24"/>
        <v>1.0561346571687891E-2</v>
      </c>
      <c r="I63" s="13">
        <f t="shared" si="24"/>
        <v>1.370697532744441E-2</v>
      </c>
      <c r="J63" s="13">
        <f t="shared" si="24"/>
        <v>2.484055052030883E-2</v>
      </c>
      <c r="K63" s="13">
        <f t="shared" si="24"/>
        <v>7.3987278205557422E-2</v>
      </c>
      <c r="L63" s="13">
        <f>SUM(L42/L20)</f>
        <v>6.3732394366197181E-2</v>
      </c>
      <c r="M63" s="13">
        <f t="shared" ref="M63:N63" si="25">SUM(M42/M20)</f>
        <v>2.3407022106631991E-2</v>
      </c>
      <c r="N63" s="13">
        <f t="shared" si="25"/>
        <v>1.9466906259359089E-2</v>
      </c>
      <c r="O63" s="13">
        <f t="shared" ref="L63:Y63" si="26">SUM(O42/O20)</f>
        <v>4.6686449060336303E-2</v>
      </c>
      <c r="P63" s="13">
        <f t="shared" si="26"/>
        <v>3.6785285885645745E-2</v>
      </c>
      <c r="Q63" s="13">
        <f t="shared" si="26"/>
        <v>3.0448717948717948E-2</v>
      </c>
      <c r="R63" s="13">
        <f t="shared" si="26"/>
        <v>2.4608057154197258E-2</v>
      </c>
      <c r="S63" s="13">
        <f t="shared" si="26"/>
        <v>1.6787485692483783E-2</v>
      </c>
      <c r="T63" s="13">
        <f t="shared" si="26"/>
        <v>1.0166414523449319E-2</v>
      </c>
      <c r="U63" s="13">
        <f t="shared" si="26"/>
        <v>9.470195191245331E-3</v>
      </c>
      <c r="V63" s="13">
        <f t="shared" si="26"/>
        <v>1.2331838565022421E-2</v>
      </c>
      <c r="W63" s="13">
        <f t="shared" si="26"/>
        <v>2.8647568287808126E-2</v>
      </c>
      <c r="X63" s="13">
        <f t="shared" si="26"/>
        <v>8.2125603864734303E-2</v>
      </c>
      <c r="Y63" s="13">
        <f t="shared" si="26"/>
        <v>6.8697342838626052E-2</v>
      </c>
      <c r="Z63" s="13">
        <f>SUM(Z42/Z20)</f>
        <v>3.9215686274509803E-2</v>
      </c>
      <c r="AA63" s="13"/>
      <c r="AB63" s="13">
        <f>SUM(AB42/AB20)</f>
        <v>5.3738140417457315E-2</v>
      </c>
      <c r="AC63" s="13">
        <f t="shared" ref="AC63:AL63" si="27">SUM(AC42/AC20)</f>
        <v>4.4797013532431172E-2</v>
      </c>
      <c r="AD63" s="13">
        <f t="shared" si="27"/>
        <v>3.3779671332927565E-2</v>
      </c>
      <c r="AE63" s="13">
        <f t="shared" si="27"/>
        <v>3.3002291825821241E-2</v>
      </c>
      <c r="AF63" s="13">
        <f t="shared" si="27"/>
        <v>2.8909131973198828E-2</v>
      </c>
      <c r="AG63" s="13">
        <f t="shared" si="27"/>
        <v>1.757083241818581E-2</v>
      </c>
      <c r="AH63" s="13">
        <f t="shared" si="27"/>
        <v>1.4667817083692839E-2</v>
      </c>
      <c r="AI63" s="13">
        <f t="shared" si="27"/>
        <v>1.9230769230769232E-2</v>
      </c>
      <c r="AJ63" s="13">
        <f t="shared" si="27"/>
        <v>2.7050610820244327E-2</v>
      </c>
      <c r="AK63" s="13">
        <f t="shared" si="27"/>
        <v>6.3861758076634106E-2</v>
      </c>
      <c r="AL63" s="13">
        <f t="shared" si="27"/>
        <v>5.7054741711642251E-2</v>
      </c>
      <c r="AM63" s="13">
        <f>SUM(AM42/AM20)</f>
        <v>1.2658227848101266E-2</v>
      </c>
    </row>
    <row r="64" spans="1:39" ht="15.95">
      <c r="A64" s="7"/>
      <c r="B64" s="7"/>
      <c r="C64" s="7"/>
      <c r="D64" s="7"/>
      <c r="E64" s="7"/>
      <c r="F64" s="7"/>
      <c r="G64" s="7"/>
      <c r="H64" s="7"/>
      <c r="I64" s="7"/>
      <c r="J64" s="7"/>
      <c r="K64" s="13"/>
      <c r="L64" s="13"/>
      <c r="M64" s="13"/>
      <c r="N64" s="13"/>
      <c r="O64" s="7"/>
      <c r="P64" s="7"/>
      <c r="Q64" s="7"/>
      <c r="R64" s="7"/>
      <c r="S64" s="7"/>
      <c r="T64" s="7"/>
      <c r="U64" s="7"/>
      <c r="V64" s="7" t="s">
        <v>14</v>
      </c>
      <c r="W64" s="13"/>
      <c r="X64" s="13"/>
      <c r="Y64" s="13"/>
      <c r="Z64" s="13"/>
      <c r="AA64" s="13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39" ht="80.099999999999994">
      <c r="A65" s="7" t="s">
        <v>20</v>
      </c>
      <c r="B65" s="13">
        <v>5.0999999999999997E-2</v>
      </c>
      <c r="C65" s="13">
        <v>3.5999999999999997E-2</v>
      </c>
      <c r="D65" s="13">
        <v>3.3000000000000002E-2</v>
      </c>
      <c r="E65" s="13">
        <v>3.1E-2</v>
      </c>
      <c r="F65" s="13">
        <v>2.8000000000000001E-2</v>
      </c>
      <c r="G65" s="13">
        <v>1.9E-2</v>
      </c>
      <c r="H65" s="13">
        <v>1.7000000000000001E-2</v>
      </c>
      <c r="I65" s="13">
        <v>2.3E-2</v>
      </c>
      <c r="J65" s="13">
        <v>4.1000000000000002E-2</v>
      </c>
      <c r="K65" s="13">
        <v>0.05</v>
      </c>
      <c r="L65" s="13">
        <v>4.8000000000000001E-2</v>
      </c>
      <c r="M65" s="13">
        <v>5.7000000000000002E-2</v>
      </c>
      <c r="N65" s="13">
        <v>5.5E-2</v>
      </c>
      <c r="O65" s="13">
        <f t="shared" ref="O65:X65" si="28">SUM(O44/O22)</f>
        <v>4.4444444444444446E-2</v>
      </c>
      <c r="P65" s="13">
        <f t="shared" si="28"/>
        <v>2.8248587570621469E-2</v>
      </c>
      <c r="Q65" s="13">
        <f t="shared" si="28"/>
        <v>2.9239766081871343E-2</v>
      </c>
      <c r="R65" s="13">
        <f t="shared" si="28"/>
        <v>2.9069767441860465E-2</v>
      </c>
      <c r="S65" s="13">
        <f t="shared" si="28"/>
        <v>2.9069767441860465E-2</v>
      </c>
      <c r="T65" s="13">
        <f t="shared" si="28"/>
        <v>3.0303030303030304E-2</v>
      </c>
      <c r="U65" s="13">
        <f t="shared" si="28"/>
        <v>1.8181818181818181E-2</v>
      </c>
      <c r="V65" s="13">
        <f t="shared" si="28"/>
        <v>2.9940119760479042E-2</v>
      </c>
      <c r="W65" s="13">
        <f t="shared" si="28"/>
        <v>4.2168674698795178E-2</v>
      </c>
      <c r="X65" s="13">
        <f t="shared" si="28"/>
        <v>4.8128342245989303E-2</v>
      </c>
      <c r="Y65" s="13">
        <f>SUM(Y44/Y22)</f>
        <v>3.7634408602150539E-2</v>
      </c>
      <c r="Z65" s="14"/>
      <c r="AA65" s="14"/>
      <c r="AB65" s="13">
        <f>SUM(AB44/AB22)</f>
        <v>8.0882352941176475E-2</v>
      </c>
      <c r="AC65" s="13">
        <f t="shared" ref="AC65:AM65" si="29">SUM(AC44/AC22)</f>
        <v>6.25E-2</v>
      </c>
      <c r="AD65" s="13">
        <f t="shared" si="29"/>
        <v>5.3846153846153849E-2</v>
      </c>
      <c r="AE65" s="13">
        <f t="shared" si="29"/>
        <v>4.8387096774193547E-2</v>
      </c>
      <c r="AF65" s="13">
        <f t="shared" si="29"/>
        <v>3.7313432835820892E-2</v>
      </c>
      <c r="AG65" s="13">
        <f t="shared" si="29"/>
        <v>1.5151515151515152E-2</v>
      </c>
      <c r="AH65" s="13">
        <f t="shared" si="29"/>
        <v>2.2556390977443608E-2</v>
      </c>
      <c r="AI65" s="13">
        <f t="shared" si="29"/>
        <v>2.3809523809523808E-2</v>
      </c>
      <c r="AJ65" s="13">
        <f t="shared" si="29"/>
        <v>5.6910569105691054E-2</v>
      </c>
      <c r="AK65" s="13">
        <f t="shared" si="29"/>
        <v>5.3333333333333337E-2</v>
      </c>
      <c r="AL65" s="13">
        <f t="shared" si="29"/>
        <v>0.06</v>
      </c>
      <c r="AM65" s="13" t="e">
        <f t="shared" si="29"/>
        <v>#DIV/0!</v>
      </c>
    </row>
    <row r="66" spans="1:39" ht="32.1">
      <c r="A66" s="7" t="s">
        <v>25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>
        <v>4.4999999999999998E-2</v>
      </c>
      <c r="N66" s="13">
        <v>2.9000000000000001E-2</v>
      </c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3">
        <v>4.4999999999999998E-2</v>
      </c>
      <c r="AA66" s="13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9"/>
    </row>
    <row r="67" spans="1:39" ht="48">
      <c r="A67" s="7" t="s">
        <v>22</v>
      </c>
      <c r="B67" s="13">
        <v>5.7663854216308284E-2</v>
      </c>
      <c r="C67" s="13">
        <v>4.558079902494639E-2</v>
      </c>
      <c r="D67" s="13">
        <v>4.5913924192702148E-2</v>
      </c>
      <c r="E67" s="13">
        <v>6.8885979275502898E-2</v>
      </c>
      <c r="F67" s="13">
        <v>6.7061051329371443E-2</v>
      </c>
      <c r="G67" s="13">
        <v>8.2754478387972466E-2</v>
      </c>
      <c r="H67" s="13">
        <v>9.5148507107547561E-2</v>
      </c>
      <c r="I67" s="13">
        <v>5.5265149587170465E-2</v>
      </c>
      <c r="J67" s="13">
        <v>8.0691087608982873E-2</v>
      </c>
      <c r="K67" s="13">
        <v>0.10151654219091101</v>
      </c>
      <c r="L67" s="13">
        <v>8.0663921196029317E-2</v>
      </c>
      <c r="M67" s="13"/>
      <c r="N67" s="13"/>
      <c r="O67" s="13">
        <v>4.3820746862307573E-2</v>
      </c>
      <c r="P67" s="13">
        <v>3.0831840362072007E-2</v>
      </c>
      <c r="Q67" s="13">
        <v>4.1129020541003349E-2</v>
      </c>
      <c r="R67" s="13">
        <v>4.9941572631137708E-2</v>
      </c>
      <c r="S67" s="13">
        <v>5.8566611914632007E-2</v>
      </c>
      <c r="T67" s="13">
        <v>8.4811431144679275E-2</v>
      </c>
      <c r="U67" s="13">
        <v>0.10303075983676792</v>
      </c>
      <c r="V67" s="13">
        <v>5.2873694642856843E-2</v>
      </c>
      <c r="W67" s="13">
        <v>6.3645057396924859E-2</v>
      </c>
      <c r="X67" s="13">
        <v>0.105</v>
      </c>
      <c r="Y67" s="13">
        <v>0.09</v>
      </c>
      <c r="Z67" s="13"/>
      <c r="AA67" s="13"/>
      <c r="AB67" s="13">
        <v>7.7141024963996413E-2</v>
      </c>
      <c r="AC67" s="13">
        <v>6.5831519778888195E-2</v>
      </c>
      <c r="AD67" s="13">
        <v>5.2755846962440893E-2</v>
      </c>
      <c r="AE67" s="13">
        <v>9.5610706778418389E-2</v>
      </c>
      <c r="AF67" s="13">
        <v>7.9035116871607414E-2</v>
      </c>
      <c r="AG67" s="13">
        <v>7.9725091823436373E-2</v>
      </c>
      <c r="AH67" s="13">
        <v>8.3763555170118839E-2</v>
      </c>
      <c r="AI67" s="13">
        <v>5.8838826917814273E-2</v>
      </c>
      <c r="AJ67" s="13">
        <v>0.10533132935989975</v>
      </c>
      <c r="AK67" s="13">
        <v>9.6028551043833468E-2</v>
      </c>
      <c r="AL67" s="13">
        <v>6.6325520867884638E-2</v>
      </c>
      <c r="AM67" s="9"/>
    </row>
    <row r="68" spans="1:39" ht="32.1">
      <c r="A68" s="7" t="s">
        <v>23</v>
      </c>
      <c r="B68" s="13">
        <v>6.3327975413321705E-2</v>
      </c>
      <c r="C68" s="13">
        <v>2.2204818941143543E-2</v>
      </c>
      <c r="D68" s="13">
        <v>1.1704117088074862E-2</v>
      </c>
      <c r="E68" s="13">
        <v>3.1440396023729354E-2</v>
      </c>
      <c r="F68" s="13">
        <v>3.4657057881983401E-2</v>
      </c>
      <c r="G68" s="13">
        <v>3.4935666185666188E-2</v>
      </c>
      <c r="H68" s="13">
        <v>2.7425270978730095E-2</v>
      </c>
      <c r="I68" s="13">
        <v>1.4680672946488707E-2</v>
      </c>
      <c r="J68" s="13">
        <v>5.9029663147310209E-2</v>
      </c>
      <c r="K68" s="13">
        <v>3.8746998799519802E-2</v>
      </c>
      <c r="L68" s="13">
        <v>1.1190083193412826E-2</v>
      </c>
      <c r="M68" s="13"/>
      <c r="N68" s="13"/>
      <c r="O68" s="13">
        <v>6.7647058823529421E-2</v>
      </c>
      <c r="P68" s="13">
        <v>2.3809523809523807E-3</v>
      </c>
      <c r="Q68" s="13">
        <v>1.034284376018247E-2</v>
      </c>
      <c r="R68" s="13">
        <v>3.5683567170758823E-2</v>
      </c>
      <c r="S68" s="13">
        <v>3.8559216452954591E-2</v>
      </c>
      <c r="T68" s="13">
        <v>6.016312316715542E-2</v>
      </c>
      <c r="U68" s="13">
        <v>4.2706476530005942E-2</v>
      </c>
      <c r="V68" s="13">
        <v>2.0127748068924541E-2</v>
      </c>
      <c r="W68" s="13">
        <v>2.8256704980842914E-2</v>
      </c>
      <c r="X68" s="13">
        <v>3.6999999999999998E-2</v>
      </c>
      <c r="Y68" s="13">
        <v>1.7000000000000001E-2</v>
      </c>
      <c r="Z68" s="13"/>
      <c r="AA68" s="13"/>
      <c r="AB68" s="13">
        <v>5.7839506172839512E-2</v>
      </c>
      <c r="AC68" s="13">
        <v>4.9112060778727436E-2</v>
      </c>
      <c r="AD68" s="13">
        <v>1.361111111111111E-2</v>
      </c>
      <c r="AE68" s="13">
        <v>2.5691699604743084E-2</v>
      </c>
      <c r="AF68" s="13">
        <v>2.9479578392621872E-2</v>
      </c>
      <c r="AG68" s="13">
        <v>0</v>
      </c>
      <c r="AH68" s="13">
        <v>3.968253968253968E-3</v>
      </c>
      <c r="AI68" s="13">
        <v>4.9019607843137254E-3</v>
      </c>
      <c r="AJ68" s="13">
        <v>0.10209235209235211</v>
      </c>
      <c r="AK68" s="13">
        <v>4.1023589936633409E-2</v>
      </c>
      <c r="AL68" s="13">
        <v>3.6231884057971015E-3</v>
      </c>
      <c r="AM68" s="9"/>
    </row>
    <row r="69" spans="1:39" ht="15.95">
      <c r="A69" s="6" t="s">
        <v>13</v>
      </c>
      <c r="B69" s="13">
        <f t="shared" ref="B69:N69" si="30">SUM(B48/B26)</f>
        <v>5.5019305019305013E-2</v>
      </c>
      <c r="C69" s="13">
        <f t="shared" si="30"/>
        <v>3.7495493330128589E-2</v>
      </c>
      <c r="D69" s="13">
        <f t="shared" si="30"/>
        <v>3.6714521063779711E-2</v>
      </c>
      <c r="E69" s="13">
        <f t="shared" si="30"/>
        <v>4.752760441670667E-2</v>
      </c>
      <c r="F69" s="13">
        <f t="shared" si="30"/>
        <v>4.4846292947558777E-2</v>
      </c>
      <c r="G69" s="13">
        <f t="shared" si="30"/>
        <v>4.5584045584045586E-2</v>
      </c>
      <c r="H69" s="13">
        <f t="shared" si="30"/>
        <v>4.9737900768011697E-2</v>
      </c>
      <c r="I69" s="13">
        <f t="shared" si="30"/>
        <v>3.6179450072358899E-2</v>
      </c>
      <c r="J69" s="13">
        <f t="shared" si="30"/>
        <v>5.7803468208092484E-2</v>
      </c>
      <c r="K69" s="13">
        <f t="shared" si="30"/>
        <v>7.0491188601424823E-2</v>
      </c>
      <c r="L69" s="13">
        <f t="shared" si="30"/>
        <v>6.0080595921357914E-2</v>
      </c>
      <c r="M69" s="13">
        <f t="shared" si="30"/>
        <v>5.0349650349650353E-2</v>
      </c>
      <c r="N69" s="13">
        <f t="shared" si="30"/>
        <v>4.1504539559014265E-2</v>
      </c>
      <c r="O69" s="13">
        <f t="shared" ref="O69:Y69" si="31">SUM(O48/O26)</f>
        <v>4.6596619460941062E-2</v>
      </c>
      <c r="P69" s="13">
        <f t="shared" si="31"/>
        <v>2.7155465037338764E-2</v>
      </c>
      <c r="Q69" s="13">
        <f t="shared" si="31"/>
        <v>3.476710496991308E-2</v>
      </c>
      <c r="R69" s="13">
        <f t="shared" si="31"/>
        <v>3.7533512064343161E-2</v>
      </c>
      <c r="S69" s="13">
        <f t="shared" si="31"/>
        <v>4.3272481406355645E-2</v>
      </c>
      <c r="T69" s="13">
        <f t="shared" si="31"/>
        <v>5.7877813504823142E-2</v>
      </c>
      <c r="U69" s="13">
        <f t="shared" si="31"/>
        <v>5.7285746760627407E-2</v>
      </c>
      <c r="V69" s="13">
        <f t="shared" si="31"/>
        <v>4.0322580645161289E-2</v>
      </c>
      <c r="W69" s="13">
        <f t="shared" si="31"/>
        <v>5.1075268817204304E-2</v>
      </c>
      <c r="X69" s="13">
        <f t="shared" si="31"/>
        <v>7.2523203108137285E-2</v>
      </c>
      <c r="Y69" s="13">
        <f t="shared" si="31"/>
        <v>6.0402684563758385E-2</v>
      </c>
      <c r="Z69" s="13"/>
      <c r="AA69" s="13"/>
      <c r="AB69" s="13">
        <f t="shared" ref="AB69:AM69" si="32">SUM(AB48/AB26)</f>
        <v>7.8115313081215138E-2</v>
      </c>
      <c r="AC69" s="13">
        <f t="shared" si="32"/>
        <v>6.0112711333750776E-2</v>
      </c>
      <c r="AD69" s="13">
        <f t="shared" si="32"/>
        <v>4.7575480329368709E-2</v>
      </c>
      <c r="AE69" s="13">
        <f t="shared" si="32"/>
        <v>7.160804020100503E-2</v>
      </c>
      <c r="AF69" s="13">
        <f t="shared" si="32"/>
        <v>5.4446460980036297E-2</v>
      </c>
      <c r="AG69" s="13">
        <f t="shared" si="32"/>
        <v>4.0268456375838924E-2</v>
      </c>
      <c r="AH69" s="13">
        <f t="shared" si="32"/>
        <v>4.779411764705882E-2</v>
      </c>
      <c r="AI69" s="13">
        <f t="shared" si="32"/>
        <v>3.7593984962406013E-2</v>
      </c>
      <c r="AJ69" s="13">
        <f t="shared" si="32"/>
        <v>7.8947368421052627E-2</v>
      </c>
      <c r="AK69" s="13">
        <f t="shared" si="32"/>
        <v>6.7695961995249396E-2</v>
      </c>
      <c r="AL69" s="13">
        <f t="shared" si="32"/>
        <v>5.9631686641332948E-2</v>
      </c>
      <c r="AM69" s="13">
        <f t="shared" si="32"/>
        <v>4.8192771084337352E-2</v>
      </c>
    </row>
    <row r="70" spans="1:39">
      <c r="A70" s="15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</row>
    <row r="71" spans="1:39" ht="15.95">
      <c r="A71" s="6" t="s">
        <v>27</v>
      </c>
      <c r="B71" s="46" t="s">
        <v>6</v>
      </c>
      <c r="C71" s="47"/>
      <c r="D71" s="47"/>
      <c r="E71" s="47"/>
      <c r="F71" s="47"/>
      <c r="G71" s="47"/>
      <c r="H71" s="47"/>
      <c r="I71" s="47"/>
      <c r="J71" s="48"/>
      <c r="K71" s="17"/>
      <c r="L71" s="17"/>
      <c r="M71" s="17"/>
      <c r="N71" s="17"/>
      <c r="O71" s="46" t="s">
        <v>7</v>
      </c>
      <c r="P71" s="47"/>
      <c r="Q71" s="47"/>
      <c r="R71" s="47"/>
      <c r="S71" s="47"/>
      <c r="T71" s="47"/>
      <c r="U71" s="47"/>
      <c r="V71" s="47"/>
      <c r="W71" s="48"/>
      <c r="X71" s="17"/>
      <c r="Y71" s="17"/>
      <c r="Z71" s="17"/>
      <c r="AA71" s="17"/>
      <c r="AB71" s="46" t="s">
        <v>8</v>
      </c>
      <c r="AC71" s="47"/>
      <c r="AD71" s="47"/>
      <c r="AE71" s="47"/>
      <c r="AF71" s="47"/>
      <c r="AG71" s="47"/>
      <c r="AH71" s="47"/>
      <c r="AI71" s="47"/>
      <c r="AJ71" s="48"/>
    </row>
    <row r="72" spans="1:39">
      <c r="A72" s="7"/>
      <c r="B72" s="6">
        <v>2011</v>
      </c>
      <c r="C72" s="6">
        <v>2012</v>
      </c>
      <c r="D72" s="6">
        <v>2013</v>
      </c>
      <c r="E72" s="6">
        <v>2014</v>
      </c>
      <c r="F72" s="6">
        <v>2015</v>
      </c>
      <c r="G72" s="6">
        <v>2016</v>
      </c>
      <c r="H72" s="6">
        <v>2017</v>
      </c>
      <c r="I72" s="6">
        <v>2018</v>
      </c>
      <c r="J72" s="6">
        <v>2019</v>
      </c>
      <c r="K72" s="6">
        <v>2020</v>
      </c>
      <c r="L72" s="6">
        <v>2021</v>
      </c>
      <c r="M72" s="6">
        <v>2022</v>
      </c>
      <c r="N72" s="6">
        <v>2023</v>
      </c>
      <c r="O72" s="6">
        <v>2011</v>
      </c>
      <c r="P72" s="6">
        <v>2012</v>
      </c>
      <c r="Q72" s="6">
        <v>2013</v>
      </c>
      <c r="R72" s="6">
        <v>2014</v>
      </c>
      <c r="S72" s="6">
        <v>2015</v>
      </c>
      <c r="T72" s="6">
        <v>2016</v>
      </c>
      <c r="U72" s="6">
        <v>2017</v>
      </c>
      <c r="V72" s="6">
        <v>2018</v>
      </c>
      <c r="W72" s="6">
        <v>2019</v>
      </c>
      <c r="X72" s="6">
        <v>2020</v>
      </c>
      <c r="Y72" s="6">
        <v>2021</v>
      </c>
      <c r="Z72" s="6">
        <v>2022</v>
      </c>
      <c r="AA72" s="6"/>
      <c r="AB72" s="6">
        <v>2011</v>
      </c>
      <c r="AC72" s="6">
        <v>2012</v>
      </c>
      <c r="AD72" s="6">
        <v>2013</v>
      </c>
      <c r="AE72" s="6">
        <v>2014</v>
      </c>
      <c r="AF72" s="6">
        <v>2015</v>
      </c>
      <c r="AG72" s="6">
        <v>2016</v>
      </c>
      <c r="AH72" s="6">
        <v>2017</v>
      </c>
      <c r="AI72" s="6">
        <v>2018</v>
      </c>
      <c r="AJ72" s="6">
        <v>2019</v>
      </c>
      <c r="AK72" s="6">
        <v>2020</v>
      </c>
      <c r="AL72" s="6">
        <v>2021</v>
      </c>
      <c r="AM72" s="6">
        <v>2022</v>
      </c>
    </row>
    <row r="73" spans="1:39" ht="15.95">
      <c r="A73" s="7" t="s">
        <v>9</v>
      </c>
      <c r="B73" s="8">
        <f>(O73+AB73)</f>
        <v>8832.8333333333321</v>
      </c>
      <c r="C73" s="8">
        <f>(P73+AC73)</f>
        <v>9207.75</v>
      </c>
      <c r="D73" s="8">
        <f>(Q73+AD73)</f>
        <v>9530.5833333333321</v>
      </c>
      <c r="E73" s="8">
        <f>(R73+AE73)</f>
        <v>9551.1666666666679</v>
      </c>
      <c r="F73" s="8">
        <f>(S73+AF73)</f>
        <v>9765.6666666666679</v>
      </c>
      <c r="G73" s="8">
        <f>(T73+AG73)</f>
        <v>10069.5</v>
      </c>
      <c r="H73" s="8">
        <f>(U73+AH73)</f>
        <v>10259.916666666668</v>
      </c>
      <c r="I73" s="8">
        <f>(V73+AI73)</f>
        <v>10155</v>
      </c>
      <c r="J73" s="8">
        <f>(W73+AJ73)</f>
        <v>10040</v>
      </c>
      <c r="K73" s="8">
        <f>(X73+AK73)</f>
        <v>9514</v>
      </c>
      <c r="L73" s="8">
        <f>(Y73+AL73)</f>
        <v>9720.6666666666679</v>
      </c>
      <c r="M73" s="8">
        <v>10422</v>
      </c>
      <c r="N73" s="8">
        <v>10914</v>
      </c>
      <c r="O73" s="8">
        <f t="shared" ref="O73:V76" si="33">(O9-O31)</f>
        <v>4614.25</v>
      </c>
      <c r="P73" s="8">
        <f t="shared" si="33"/>
        <v>4828.083333333333</v>
      </c>
      <c r="Q73" s="8">
        <f t="shared" si="33"/>
        <v>4974.583333333333</v>
      </c>
      <c r="R73" s="8">
        <f t="shared" si="33"/>
        <v>4984.25</v>
      </c>
      <c r="S73" s="8">
        <f t="shared" si="33"/>
        <v>5061.25</v>
      </c>
      <c r="T73" s="8">
        <f t="shared" si="33"/>
        <v>5216.916666666667</v>
      </c>
      <c r="U73" s="8">
        <f t="shared" si="33"/>
        <v>5347.25</v>
      </c>
      <c r="V73" s="8">
        <f t="shared" si="33"/>
        <v>5385</v>
      </c>
      <c r="W73" s="8">
        <v>5317</v>
      </c>
      <c r="X73" s="8">
        <f t="shared" ref="X73:Y79" si="34">(X9-X31)</f>
        <v>5052</v>
      </c>
      <c r="Y73" s="8">
        <f t="shared" si="34"/>
        <v>5089</v>
      </c>
      <c r="Z73" s="8">
        <v>5392</v>
      </c>
      <c r="AA73" s="8"/>
      <c r="AB73" s="8">
        <f t="shared" ref="AB73:AI76" si="35">(AB9-AB31)</f>
        <v>4218.583333333333</v>
      </c>
      <c r="AC73" s="8">
        <f t="shared" si="35"/>
        <v>4379.666666666667</v>
      </c>
      <c r="AD73" s="8">
        <f t="shared" si="35"/>
        <v>4556</v>
      </c>
      <c r="AE73" s="8">
        <f t="shared" si="35"/>
        <v>4566.916666666667</v>
      </c>
      <c r="AF73" s="8">
        <f t="shared" si="35"/>
        <v>4704.416666666667</v>
      </c>
      <c r="AG73" s="8">
        <f t="shared" si="35"/>
        <v>4852.583333333333</v>
      </c>
      <c r="AH73" s="8">
        <f t="shared" si="35"/>
        <v>4912.666666666667</v>
      </c>
      <c r="AI73" s="8">
        <f t="shared" si="35"/>
        <v>4770</v>
      </c>
      <c r="AJ73" s="8">
        <v>4723</v>
      </c>
      <c r="AK73" s="8">
        <f t="shared" ref="AK73:AM79" si="36">(AK9-AK31)</f>
        <v>4462</v>
      </c>
      <c r="AL73" s="8">
        <f t="shared" si="36"/>
        <v>4631.666666666667</v>
      </c>
      <c r="AM73" s="8">
        <v>5021</v>
      </c>
    </row>
    <row r="74" spans="1:39" ht="32.1">
      <c r="A74" s="7" t="s">
        <v>10</v>
      </c>
      <c r="B74" s="8">
        <f>(O74+AB74)</f>
        <v>524.91666666666663</v>
      </c>
      <c r="C74" s="8">
        <f>(P74+AC74)</f>
        <v>533.66666666666674</v>
      </c>
      <c r="D74" s="8">
        <f>(Q74+AD74)</f>
        <v>547.33333333333326</v>
      </c>
      <c r="E74" s="8">
        <f>(R74+AE74)</f>
        <v>540.41666666666674</v>
      </c>
      <c r="F74" s="8">
        <f>(S74+AF74)</f>
        <v>561.16666666666674</v>
      </c>
      <c r="G74" s="8">
        <f>(T74+AG74)</f>
        <v>572.58333333333326</v>
      </c>
      <c r="H74" s="8">
        <f>(U74+AH74)</f>
        <v>579.75</v>
      </c>
      <c r="I74" s="8">
        <f>(V74+AI74)</f>
        <v>577</v>
      </c>
      <c r="J74" s="8">
        <f>(W74+AJ74)</f>
        <v>573.25</v>
      </c>
      <c r="K74" s="8">
        <f>(X74+AK74)</f>
        <v>539</v>
      </c>
      <c r="L74" s="8">
        <f>(Y74+AL74)</f>
        <v>556</v>
      </c>
      <c r="M74" s="8">
        <v>591</v>
      </c>
      <c r="N74" s="8">
        <v>621</v>
      </c>
      <c r="O74" s="8">
        <f t="shared" si="33"/>
        <v>285.25</v>
      </c>
      <c r="P74" s="8">
        <f t="shared" si="33"/>
        <v>288.16666666666669</v>
      </c>
      <c r="Q74" s="8">
        <f t="shared" si="33"/>
        <v>295.58333333333331</v>
      </c>
      <c r="R74" s="8">
        <f t="shared" si="33"/>
        <v>287.66666666666669</v>
      </c>
      <c r="S74" s="8">
        <f t="shared" si="33"/>
        <v>293.16666666666669</v>
      </c>
      <c r="T74" s="8">
        <f t="shared" si="33"/>
        <v>300.5</v>
      </c>
      <c r="U74" s="8">
        <f t="shared" si="33"/>
        <v>303.25</v>
      </c>
      <c r="V74" s="8">
        <f t="shared" si="33"/>
        <v>303</v>
      </c>
      <c r="W74" s="8">
        <v>302.25</v>
      </c>
      <c r="X74" s="8">
        <f t="shared" si="34"/>
        <v>295</v>
      </c>
      <c r="Y74" s="8">
        <f t="shared" si="34"/>
        <v>305</v>
      </c>
      <c r="Z74" s="8">
        <v>322</v>
      </c>
      <c r="AA74" s="8"/>
      <c r="AB74" s="8">
        <f t="shared" si="35"/>
        <v>239.66666666666666</v>
      </c>
      <c r="AC74" s="8">
        <f t="shared" si="35"/>
        <v>245.5</v>
      </c>
      <c r="AD74" s="8">
        <f t="shared" si="35"/>
        <v>251.75</v>
      </c>
      <c r="AE74" s="8">
        <f t="shared" si="35"/>
        <v>252.75</v>
      </c>
      <c r="AF74" s="8">
        <f t="shared" si="35"/>
        <v>268</v>
      </c>
      <c r="AG74" s="8">
        <f t="shared" si="35"/>
        <v>272.08333333333331</v>
      </c>
      <c r="AH74" s="8">
        <f t="shared" si="35"/>
        <v>276.5</v>
      </c>
      <c r="AI74" s="7">
        <f t="shared" si="35"/>
        <v>274</v>
      </c>
      <c r="AJ74" s="8">
        <v>271</v>
      </c>
      <c r="AK74" s="8">
        <f t="shared" si="36"/>
        <v>244</v>
      </c>
      <c r="AL74" s="8">
        <f t="shared" si="36"/>
        <v>251</v>
      </c>
      <c r="AM74" s="8">
        <v>270</v>
      </c>
    </row>
    <row r="75" spans="1:39" ht="48">
      <c r="A75" s="7" t="s">
        <v>11</v>
      </c>
      <c r="B75" s="8">
        <f>(O75+AB75)</f>
        <v>221</v>
      </c>
      <c r="C75" s="8">
        <f>(P75+AC75)</f>
        <v>229.5</v>
      </c>
      <c r="D75" s="8">
        <f>(Q75+AD75)</f>
        <v>236.83333333333331</v>
      </c>
      <c r="E75" s="8">
        <f>(R75+AE75)</f>
        <v>239.66666666666669</v>
      </c>
      <c r="F75" s="8">
        <f>(S75+AF75)</f>
        <v>261.16666666666669</v>
      </c>
      <c r="G75" s="8">
        <f>(T75+AG75)</f>
        <v>280</v>
      </c>
      <c r="H75" s="8">
        <f>(U75+AH75)</f>
        <v>297.58333333333331</v>
      </c>
      <c r="I75" s="8">
        <f>(V75+AI75)</f>
        <v>301</v>
      </c>
      <c r="J75" s="8">
        <f>(W75+AJ75)</f>
        <v>304.08333333333337</v>
      </c>
      <c r="K75" s="8">
        <f>(X75+AK75)</f>
        <v>278</v>
      </c>
      <c r="L75" s="8">
        <f>(Y75+AL75)</f>
        <v>227</v>
      </c>
      <c r="M75" s="8">
        <v>263</v>
      </c>
      <c r="N75" s="8">
        <v>290</v>
      </c>
      <c r="O75" s="8">
        <f t="shared" si="33"/>
        <v>123.33333333333333</v>
      </c>
      <c r="P75" s="8">
        <f t="shared" si="33"/>
        <v>129.33333333333334</v>
      </c>
      <c r="Q75" s="8">
        <f t="shared" si="33"/>
        <v>132.75</v>
      </c>
      <c r="R75" s="8">
        <f t="shared" si="33"/>
        <v>143.83333333333334</v>
      </c>
      <c r="S75" s="8">
        <f t="shared" si="33"/>
        <v>159.5</v>
      </c>
      <c r="T75" s="8">
        <f t="shared" si="33"/>
        <v>171.5</v>
      </c>
      <c r="U75" s="8">
        <f t="shared" si="33"/>
        <v>187.75</v>
      </c>
      <c r="V75" s="8">
        <f t="shared" si="33"/>
        <v>192</v>
      </c>
      <c r="W75" s="8">
        <v>194.08333333333334</v>
      </c>
      <c r="X75" s="8">
        <f t="shared" si="34"/>
        <v>163</v>
      </c>
      <c r="Y75" s="8">
        <f t="shared" si="34"/>
        <v>124</v>
      </c>
      <c r="Z75" s="8">
        <v>146</v>
      </c>
      <c r="AA75" s="8"/>
      <c r="AB75" s="8">
        <f t="shared" si="35"/>
        <v>97.666666666666671</v>
      </c>
      <c r="AC75" s="8">
        <f t="shared" si="35"/>
        <v>100.16666666666667</v>
      </c>
      <c r="AD75" s="8">
        <f t="shared" si="35"/>
        <v>104.08333333333333</v>
      </c>
      <c r="AE75" s="8">
        <f t="shared" si="35"/>
        <v>95.833333333333329</v>
      </c>
      <c r="AF75" s="8">
        <f t="shared" si="35"/>
        <v>101.66666666666667</v>
      </c>
      <c r="AG75" s="8">
        <f t="shared" si="35"/>
        <v>108.5</v>
      </c>
      <c r="AH75" s="8">
        <f t="shared" si="35"/>
        <v>109.83333333333333</v>
      </c>
      <c r="AI75" s="8">
        <f t="shared" si="35"/>
        <v>109</v>
      </c>
      <c r="AJ75" s="8">
        <v>110</v>
      </c>
      <c r="AK75" s="8">
        <f t="shared" si="36"/>
        <v>115</v>
      </c>
      <c r="AL75" s="8">
        <f t="shared" si="36"/>
        <v>103</v>
      </c>
      <c r="AM75" s="8">
        <v>117</v>
      </c>
    </row>
    <row r="76" spans="1:39" ht="48">
      <c r="A76" s="7" t="s">
        <v>12</v>
      </c>
      <c r="B76" s="8">
        <f>(O76+AB76)</f>
        <v>174.91666666666669</v>
      </c>
      <c r="C76" s="8">
        <f>(P76+AC76)</f>
        <v>181.25</v>
      </c>
      <c r="D76" s="8">
        <f>(Q76+AD76)</f>
        <v>185.5</v>
      </c>
      <c r="E76" s="8">
        <f>(R76+AE76)</f>
        <v>186</v>
      </c>
      <c r="F76" s="8">
        <f>(S76+AF76)</f>
        <v>191.5</v>
      </c>
      <c r="G76" s="8">
        <f>(T76+AG76)</f>
        <v>190.16666666666669</v>
      </c>
      <c r="H76" s="8">
        <f>(U76+AH76)</f>
        <v>191.41666666666666</v>
      </c>
      <c r="I76" s="8">
        <f>(V76+AI76)</f>
        <v>190.25</v>
      </c>
      <c r="J76" s="8">
        <f>(W76+AJ76)</f>
        <v>189.41666666666669</v>
      </c>
      <c r="K76" s="8">
        <f>(X76+AK76)</f>
        <v>181</v>
      </c>
      <c r="L76" s="8">
        <f>(Y76+AL76)</f>
        <v>180</v>
      </c>
      <c r="M76" s="8">
        <v>185</v>
      </c>
      <c r="N76" s="8">
        <v>194</v>
      </c>
      <c r="O76" s="8">
        <f t="shared" si="33"/>
        <v>94.25</v>
      </c>
      <c r="P76" s="8">
        <f t="shared" si="33"/>
        <v>97.583333333333329</v>
      </c>
      <c r="Q76" s="8">
        <f t="shared" si="33"/>
        <v>98.25</v>
      </c>
      <c r="R76" s="8">
        <f t="shared" si="33"/>
        <v>97</v>
      </c>
      <c r="S76" s="8">
        <f t="shared" si="33"/>
        <v>100</v>
      </c>
      <c r="T76" s="8">
        <f t="shared" si="33"/>
        <v>98.916666666666671</v>
      </c>
      <c r="U76" s="8">
        <f t="shared" si="33"/>
        <v>98.333333333333329</v>
      </c>
      <c r="V76" s="8">
        <f t="shared" si="33"/>
        <v>99.25</v>
      </c>
      <c r="W76" s="8">
        <v>98.416666666666671</v>
      </c>
      <c r="X76" s="8">
        <f t="shared" si="34"/>
        <v>98</v>
      </c>
      <c r="Y76" s="8">
        <f t="shared" si="34"/>
        <v>95</v>
      </c>
      <c r="Z76" s="8">
        <v>101</v>
      </c>
      <c r="AA76" s="8"/>
      <c r="AB76" s="8">
        <f t="shared" si="35"/>
        <v>80.666666666666671</v>
      </c>
      <c r="AC76" s="8">
        <f t="shared" si="35"/>
        <v>83.666666666666671</v>
      </c>
      <c r="AD76" s="8">
        <f t="shared" si="35"/>
        <v>87.25</v>
      </c>
      <c r="AE76" s="8">
        <f t="shared" si="35"/>
        <v>89</v>
      </c>
      <c r="AF76" s="8">
        <f t="shared" si="35"/>
        <v>91.5</v>
      </c>
      <c r="AG76" s="8">
        <f t="shared" si="35"/>
        <v>91.25</v>
      </c>
      <c r="AH76" s="8">
        <f t="shared" si="35"/>
        <v>93.083333333333329</v>
      </c>
      <c r="AI76" s="8">
        <f t="shared" si="35"/>
        <v>91</v>
      </c>
      <c r="AJ76" s="8">
        <v>91</v>
      </c>
      <c r="AK76" s="8">
        <f t="shared" si="36"/>
        <v>83</v>
      </c>
      <c r="AL76" s="8">
        <f t="shared" si="36"/>
        <v>85</v>
      </c>
      <c r="AM76" s="8">
        <v>85</v>
      </c>
    </row>
    <row r="77" spans="1:39" ht="15.95">
      <c r="A77" s="6" t="s">
        <v>13</v>
      </c>
      <c r="B77" s="8">
        <f>(O77+AB77)</f>
        <v>9753.6666666666679</v>
      </c>
      <c r="C77" s="8">
        <f>(P77+AC77)</f>
        <v>10152.166666666668</v>
      </c>
      <c r="D77" s="8">
        <f>(Q77+AD77)</f>
        <v>10500.25</v>
      </c>
      <c r="E77" s="8">
        <f>(R77+AE77)</f>
        <v>10517.25</v>
      </c>
      <c r="F77" s="8">
        <f>(S77+AF77)</f>
        <v>10779.5</v>
      </c>
      <c r="G77" s="8">
        <f>(T77+AG77)</f>
        <v>11112.25</v>
      </c>
      <c r="H77" s="8">
        <f>(U77+AH77)</f>
        <v>11328.666666666666</v>
      </c>
      <c r="I77" s="8">
        <f>(V77+AI77)</f>
        <v>11223.25</v>
      </c>
      <c r="J77" s="8">
        <f>(W77+AJ77)</f>
        <v>11106.75</v>
      </c>
      <c r="K77" s="8">
        <f>(X77+AK77)</f>
        <v>10512</v>
      </c>
      <c r="L77" s="8">
        <f t="shared" ref="L77:M77" si="37">SUM(L73:L76)</f>
        <v>10683.666666666668</v>
      </c>
      <c r="M77" s="8">
        <f t="shared" si="37"/>
        <v>11461</v>
      </c>
      <c r="N77" s="8">
        <f>SUM(N73:N76)</f>
        <v>12019</v>
      </c>
      <c r="O77" s="8">
        <f t="shared" ref="O77:AG77" si="38">SUM(O73:O76)</f>
        <v>5117.083333333333</v>
      </c>
      <c r="P77" s="8">
        <f t="shared" si="38"/>
        <v>5343.1666666666661</v>
      </c>
      <c r="Q77" s="8">
        <f t="shared" si="38"/>
        <v>5501.1666666666661</v>
      </c>
      <c r="R77" s="8">
        <f t="shared" si="38"/>
        <v>5512.75</v>
      </c>
      <c r="S77" s="8">
        <f t="shared" si="38"/>
        <v>5613.916666666667</v>
      </c>
      <c r="T77" s="8">
        <f t="shared" si="38"/>
        <v>5787.8333333333339</v>
      </c>
      <c r="U77" s="8">
        <f t="shared" ref="U77:W77" si="39">SUM(U73:U76)</f>
        <v>5936.583333333333</v>
      </c>
      <c r="V77" s="8">
        <f t="shared" si="39"/>
        <v>5979.25</v>
      </c>
      <c r="W77" s="8">
        <f t="shared" si="39"/>
        <v>5911.75</v>
      </c>
      <c r="X77" s="8">
        <f t="shared" si="34"/>
        <v>5608</v>
      </c>
      <c r="Y77" s="8">
        <f t="shared" si="34"/>
        <v>5613</v>
      </c>
      <c r="Z77" s="8">
        <f>SUM(Z73:Z76)</f>
        <v>5961</v>
      </c>
      <c r="AA77" s="8"/>
      <c r="AB77" s="8">
        <f t="shared" si="38"/>
        <v>4636.5833333333339</v>
      </c>
      <c r="AC77" s="8">
        <f t="shared" si="38"/>
        <v>4809.0000000000009</v>
      </c>
      <c r="AD77" s="8">
        <f t="shared" si="38"/>
        <v>4999.083333333333</v>
      </c>
      <c r="AE77" s="8">
        <f t="shared" si="38"/>
        <v>5004.5</v>
      </c>
      <c r="AF77" s="8">
        <f t="shared" si="38"/>
        <v>5165.5833333333339</v>
      </c>
      <c r="AG77" s="8">
        <f t="shared" si="38"/>
        <v>5324.4166666666661</v>
      </c>
      <c r="AH77" s="8">
        <f t="shared" ref="AH77:AJ77" si="40">SUM(AH73:AH76)</f>
        <v>5392.083333333333</v>
      </c>
      <c r="AI77" s="8">
        <f t="shared" si="40"/>
        <v>5244</v>
      </c>
      <c r="AJ77" s="8">
        <f t="shared" si="40"/>
        <v>5195</v>
      </c>
      <c r="AK77" s="8">
        <f t="shared" si="36"/>
        <v>4904</v>
      </c>
      <c r="AL77" s="8">
        <f t="shared" si="36"/>
        <v>5070.666666666667</v>
      </c>
      <c r="AM77" s="8">
        <f t="shared" si="36"/>
        <v>5492</v>
      </c>
    </row>
    <row r="78" spans="1:39" ht="15.95">
      <c r="A78" s="7"/>
      <c r="B78" s="7" t="s">
        <v>14</v>
      </c>
      <c r="C78" s="7"/>
      <c r="D78" s="7"/>
      <c r="E78" s="7"/>
      <c r="F78" s="7"/>
      <c r="G78" s="7"/>
      <c r="H78" s="7"/>
      <c r="I78" s="7"/>
      <c r="J78" s="7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>
        <f t="shared" si="34"/>
        <v>0</v>
      </c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9"/>
      <c r="AK78" s="8"/>
      <c r="AL78" s="8"/>
      <c r="AM78" s="8"/>
    </row>
    <row r="79" spans="1:39" ht="80.099999999999994">
      <c r="A79" s="7" t="s">
        <v>15</v>
      </c>
      <c r="B79" s="7">
        <v>1847</v>
      </c>
      <c r="C79" s="7">
        <v>1833</v>
      </c>
      <c r="D79" s="7">
        <v>1866</v>
      </c>
      <c r="E79" s="7">
        <v>1864</v>
      </c>
      <c r="F79" s="7">
        <v>1861</v>
      </c>
      <c r="G79" s="7">
        <v>1918</v>
      </c>
      <c r="H79" s="34">
        <v>2115</v>
      </c>
      <c r="I79" s="7">
        <v>2370</v>
      </c>
      <c r="J79" s="7">
        <v>2075</v>
      </c>
      <c r="K79" s="8">
        <v>2040</v>
      </c>
      <c r="L79" s="8">
        <v>1947</v>
      </c>
      <c r="M79" s="8">
        <v>2015</v>
      </c>
      <c r="N79" s="8">
        <v>2082</v>
      </c>
      <c r="O79" s="8">
        <f t="shared" ref="O79:W79" si="41">(O15-O37)</f>
        <v>828</v>
      </c>
      <c r="P79" s="8">
        <f t="shared" si="41"/>
        <v>824</v>
      </c>
      <c r="Q79" s="8">
        <f t="shared" si="41"/>
        <v>823</v>
      </c>
      <c r="R79" s="8">
        <f t="shared" si="41"/>
        <v>836</v>
      </c>
      <c r="S79" s="8">
        <f t="shared" si="41"/>
        <v>863</v>
      </c>
      <c r="T79" s="8">
        <f t="shared" si="41"/>
        <v>906</v>
      </c>
      <c r="U79" s="8">
        <f t="shared" si="41"/>
        <v>1068</v>
      </c>
      <c r="V79" s="8">
        <f t="shared" si="41"/>
        <v>1274</v>
      </c>
      <c r="W79" s="8">
        <f t="shared" si="41"/>
        <v>1004</v>
      </c>
      <c r="X79" s="8">
        <f t="shared" si="34"/>
        <v>1118</v>
      </c>
      <c r="Y79" s="8">
        <f t="shared" si="34"/>
        <v>1048</v>
      </c>
      <c r="Z79" s="8"/>
      <c r="AA79" s="8"/>
      <c r="AB79" s="8">
        <f t="shared" ref="AB79:AI79" si="42">(AB15-AB37)</f>
        <v>716</v>
      </c>
      <c r="AC79" s="8">
        <f t="shared" si="42"/>
        <v>695</v>
      </c>
      <c r="AD79" s="8">
        <f t="shared" si="42"/>
        <v>717</v>
      </c>
      <c r="AE79" s="8">
        <f t="shared" si="42"/>
        <v>711</v>
      </c>
      <c r="AF79" s="8">
        <f t="shared" si="42"/>
        <v>725</v>
      </c>
      <c r="AG79" s="8">
        <f t="shared" si="42"/>
        <v>761</v>
      </c>
      <c r="AH79" s="8">
        <f t="shared" si="42"/>
        <v>760</v>
      </c>
      <c r="AI79" s="8">
        <f t="shared" si="42"/>
        <v>741</v>
      </c>
      <c r="AJ79" s="8">
        <v>739</v>
      </c>
      <c r="AK79" s="8">
        <f t="shared" si="36"/>
        <v>922</v>
      </c>
      <c r="AL79" s="8">
        <f t="shared" si="36"/>
        <v>899</v>
      </c>
      <c r="AM79" s="8"/>
    </row>
    <row r="80" spans="1:39" s="7" customFormat="1" ht="32.1">
      <c r="A80" s="7" t="s">
        <v>16</v>
      </c>
      <c r="M80" s="7">
        <v>960</v>
      </c>
      <c r="N80" s="7">
        <v>1163</v>
      </c>
      <c r="Z80" s="7">
        <v>328</v>
      </c>
      <c r="AM80" s="8">
        <v>376</v>
      </c>
    </row>
    <row r="81" spans="1:39" ht="32.1">
      <c r="A81" s="7" t="s">
        <v>17</v>
      </c>
      <c r="B81" s="8">
        <f>(O81+AB81)</f>
        <v>31.916666666666664</v>
      </c>
      <c r="C81" s="8">
        <f>(P81+AC81)</f>
        <v>33.166666666666664</v>
      </c>
      <c r="D81" s="8">
        <f>(Q81+AD81)</f>
        <v>34.083333333333329</v>
      </c>
      <c r="E81" s="8">
        <f>(R81+AE81)</f>
        <v>34.25</v>
      </c>
      <c r="F81" s="8">
        <f>(S81+AF81)</f>
        <v>35.916666666666671</v>
      </c>
      <c r="G81" s="8">
        <f>(T81+AG81)</f>
        <v>34.25</v>
      </c>
      <c r="H81" s="34">
        <f>(U81+AH81)</f>
        <v>32.25</v>
      </c>
      <c r="I81" s="8">
        <f>(V81+AI81)</f>
        <v>29</v>
      </c>
      <c r="J81" s="8">
        <f>(W81+AJ81)</f>
        <v>27</v>
      </c>
      <c r="K81" s="8">
        <f>(X81+AK81)</f>
        <v>25</v>
      </c>
      <c r="L81" s="8">
        <f>(Y81+AL81)</f>
        <v>29</v>
      </c>
      <c r="M81" s="8">
        <v>29</v>
      </c>
      <c r="N81" s="8">
        <v>31</v>
      </c>
      <c r="O81" s="8">
        <f t="shared" ref="O81:Y81" si="43">(O17-O39)</f>
        <v>17.25</v>
      </c>
      <c r="P81" s="8">
        <f t="shared" si="43"/>
        <v>17.75</v>
      </c>
      <c r="Q81" s="8">
        <f t="shared" si="43"/>
        <v>17.75</v>
      </c>
      <c r="R81" s="8">
        <f t="shared" si="43"/>
        <v>18.333333333333332</v>
      </c>
      <c r="S81" s="8">
        <f t="shared" si="43"/>
        <v>18.25</v>
      </c>
      <c r="T81" s="8">
        <f t="shared" si="43"/>
        <v>17.416666666666668</v>
      </c>
      <c r="U81" s="8">
        <f t="shared" si="43"/>
        <v>15.25</v>
      </c>
      <c r="V81" s="8">
        <f t="shared" si="43"/>
        <v>14</v>
      </c>
      <c r="W81" s="8">
        <f t="shared" si="43"/>
        <v>13</v>
      </c>
      <c r="X81" s="8">
        <f t="shared" si="43"/>
        <v>13</v>
      </c>
      <c r="Y81" s="8">
        <f t="shared" si="43"/>
        <v>16</v>
      </c>
      <c r="Z81" s="8">
        <v>15</v>
      </c>
      <c r="AA81" s="8"/>
      <c r="AB81" s="8">
        <f t="shared" ref="AB81:AI83" si="44">(AB17-AB39)</f>
        <v>14.666666666666666</v>
      </c>
      <c r="AC81" s="8">
        <f t="shared" si="44"/>
        <v>15.416666666666666</v>
      </c>
      <c r="AD81" s="8">
        <f t="shared" si="44"/>
        <v>16.333333333333332</v>
      </c>
      <c r="AE81" s="8">
        <f t="shared" si="44"/>
        <v>15.916666666666668</v>
      </c>
      <c r="AF81" s="8">
        <f t="shared" si="44"/>
        <v>17.666666666666668</v>
      </c>
      <c r="AG81" s="8">
        <f t="shared" si="44"/>
        <v>16.833333333333332</v>
      </c>
      <c r="AH81" s="8">
        <f t="shared" si="44"/>
        <v>17</v>
      </c>
      <c r="AI81" s="8">
        <f t="shared" si="44"/>
        <v>15</v>
      </c>
      <c r="AJ81" s="8">
        <v>14</v>
      </c>
      <c r="AK81" s="8">
        <f t="shared" ref="AK81:AL84" si="45">(AK17-AK39)</f>
        <v>12</v>
      </c>
      <c r="AL81" s="8">
        <f t="shared" si="45"/>
        <v>13</v>
      </c>
      <c r="AM81" s="8">
        <v>14</v>
      </c>
    </row>
    <row r="82" spans="1:39" ht="32.1">
      <c r="A82" s="7" t="s">
        <v>18</v>
      </c>
      <c r="B82" s="8">
        <f>(O82+AB82)</f>
        <v>464</v>
      </c>
      <c r="C82" s="8">
        <f>(P82+AC82)</f>
        <v>464.25</v>
      </c>
      <c r="D82" s="8">
        <f>(Q82+AD82)</f>
        <v>475.75</v>
      </c>
      <c r="E82" s="8">
        <f>(R82+AE82)</f>
        <v>473.08333333333337</v>
      </c>
      <c r="F82" s="8">
        <f>(S82+AF82)</f>
        <v>491.66666666666663</v>
      </c>
      <c r="G82" s="8">
        <f>(T82+AG82)</f>
        <v>514.33333333333337</v>
      </c>
      <c r="H82" s="34">
        <f>(U82+AH82)</f>
        <v>547.83333333333326</v>
      </c>
      <c r="I82" s="8">
        <f>(V82+AI82)</f>
        <v>520</v>
      </c>
      <c r="J82" s="8">
        <f>(W82+AJ82)</f>
        <v>487</v>
      </c>
      <c r="K82" s="8">
        <f>(X82+AK82)</f>
        <v>423</v>
      </c>
      <c r="L82" s="8">
        <f>(Y82+AL82)</f>
        <v>419</v>
      </c>
      <c r="M82" s="8"/>
      <c r="N82" s="8"/>
      <c r="O82" s="8">
        <f t="shared" ref="O82:Y82" si="46">(O18-O40)</f>
        <v>255.25</v>
      </c>
      <c r="P82" s="8">
        <f t="shared" si="46"/>
        <v>254.33333333333331</v>
      </c>
      <c r="Q82" s="8">
        <f t="shared" si="46"/>
        <v>256.41666666666669</v>
      </c>
      <c r="R82" s="8">
        <f t="shared" si="46"/>
        <v>253.5</v>
      </c>
      <c r="S82" s="8">
        <f t="shared" si="46"/>
        <v>273.5</v>
      </c>
      <c r="T82" s="8">
        <f t="shared" si="46"/>
        <v>299.41666666666669</v>
      </c>
      <c r="U82" s="8">
        <f t="shared" si="46"/>
        <v>330.83333333333331</v>
      </c>
      <c r="V82" s="8">
        <f t="shared" si="46"/>
        <v>308</v>
      </c>
      <c r="W82" s="8">
        <f t="shared" si="46"/>
        <v>277</v>
      </c>
      <c r="X82" s="8">
        <f t="shared" si="46"/>
        <v>241</v>
      </c>
      <c r="Y82" s="8">
        <f t="shared" si="46"/>
        <v>228</v>
      </c>
      <c r="Z82" s="8"/>
      <c r="AA82" s="8"/>
      <c r="AB82" s="8">
        <f t="shared" si="44"/>
        <v>208.75</v>
      </c>
      <c r="AC82" s="8">
        <f t="shared" si="44"/>
        <v>209.91666666666666</v>
      </c>
      <c r="AD82" s="8">
        <f t="shared" si="44"/>
        <v>219.33333333333334</v>
      </c>
      <c r="AE82" s="8">
        <f t="shared" si="44"/>
        <v>219.58333333333334</v>
      </c>
      <c r="AF82" s="8">
        <f t="shared" si="44"/>
        <v>218.16666666666666</v>
      </c>
      <c r="AG82" s="8">
        <f t="shared" si="44"/>
        <v>214.91666666666666</v>
      </c>
      <c r="AH82" s="8">
        <f t="shared" si="44"/>
        <v>217</v>
      </c>
      <c r="AI82" s="8">
        <f t="shared" si="44"/>
        <v>212</v>
      </c>
      <c r="AJ82" s="8">
        <v>210</v>
      </c>
      <c r="AK82" s="8">
        <f t="shared" si="45"/>
        <v>182</v>
      </c>
      <c r="AL82" s="8">
        <f t="shared" si="45"/>
        <v>191</v>
      </c>
      <c r="AM82" s="8"/>
    </row>
    <row r="83" spans="1:39" ht="32.1">
      <c r="A83" s="7" t="s">
        <v>19</v>
      </c>
      <c r="B83" s="8">
        <f>(O83+AB83)</f>
        <v>203.75</v>
      </c>
      <c r="C83" s="8">
        <f>(P83+AC83)</f>
        <v>211.58333333333334</v>
      </c>
      <c r="D83" s="8">
        <f>(Q83+AD83)</f>
        <v>218.5</v>
      </c>
      <c r="E83" s="8">
        <f>(R83+AE83)</f>
        <v>229.25</v>
      </c>
      <c r="F83" s="8">
        <f>(S83+AF83)</f>
        <v>247.83333333333331</v>
      </c>
      <c r="G83" s="8">
        <f>(T83+AG83)</f>
        <v>265.75</v>
      </c>
      <c r="H83" s="34">
        <f>(U83+AH83)</f>
        <v>302.83333333333337</v>
      </c>
      <c r="I83" s="8">
        <f>(V83+AI83)</f>
        <v>320</v>
      </c>
      <c r="J83" s="8">
        <f>(W83+AJ83)</f>
        <v>316</v>
      </c>
      <c r="K83" s="8">
        <f>(X83+AK83)</f>
        <v>278</v>
      </c>
      <c r="L83" s="8">
        <f>(Y83+AL83)</f>
        <v>265</v>
      </c>
      <c r="M83" s="8"/>
      <c r="N83" s="8"/>
      <c r="O83" s="8">
        <f t="shared" ref="O83:Y83" si="47">(O19-O41)</f>
        <v>104.25</v>
      </c>
      <c r="P83" s="8">
        <f t="shared" si="47"/>
        <v>108.41666666666667</v>
      </c>
      <c r="Q83" s="8">
        <f t="shared" si="47"/>
        <v>112.83333333333333</v>
      </c>
      <c r="R83" s="8">
        <f t="shared" si="47"/>
        <v>120.91666666666667</v>
      </c>
      <c r="S83" s="8">
        <f t="shared" si="47"/>
        <v>133.75</v>
      </c>
      <c r="T83" s="8">
        <f t="shared" si="47"/>
        <v>140.25</v>
      </c>
      <c r="U83" s="8">
        <f t="shared" si="47"/>
        <v>154.83333333333334</v>
      </c>
      <c r="V83" s="8">
        <f t="shared" si="47"/>
        <v>166</v>
      </c>
      <c r="W83" s="8">
        <f t="shared" si="47"/>
        <v>164</v>
      </c>
      <c r="X83" s="8">
        <f t="shared" si="47"/>
        <v>148</v>
      </c>
      <c r="Y83" s="8">
        <f t="shared" si="47"/>
        <v>145</v>
      </c>
      <c r="Z83" s="8"/>
      <c r="AA83" s="8"/>
      <c r="AB83" s="8">
        <f t="shared" si="44"/>
        <v>99.5</v>
      </c>
      <c r="AC83" s="8">
        <f t="shared" si="44"/>
        <v>103.16666666666667</v>
      </c>
      <c r="AD83" s="8">
        <f t="shared" si="44"/>
        <v>105.66666666666667</v>
      </c>
      <c r="AE83" s="8">
        <f t="shared" si="44"/>
        <v>108.33333333333333</v>
      </c>
      <c r="AF83" s="8">
        <f t="shared" si="44"/>
        <v>114.08333333333333</v>
      </c>
      <c r="AG83" s="8">
        <f t="shared" si="44"/>
        <v>125.5</v>
      </c>
      <c r="AH83" s="8">
        <f t="shared" si="44"/>
        <v>148</v>
      </c>
      <c r="AI83" s="8">
        <f t="shared" si="44"/>
        <v>154</v>
      </c>
      <c r="AJ83" s="8">
        <v>152</v>
      </c>
      <c r="AK83" s="8">
        <f t="shared" si="45"/>
        <v>130</v>
      </c>
      <c r="AL83" s="8">
        <f t="shared" si="45"/>
        <v>120</v>
      </c>
      <c r="AM83" s="8"/>
    </row>
    <row r="84" spans="1:39" ht="15.95">
      <c r="A84" s="6" t="s">
        <v>13</v>
      </c>
      <c r="B84" s="8">
        <f>SUM(B79:B83)</f>
        <v>2546.666666666667</v>
      </c>
      <c r="C84" s="8">
        <f t="shared" ref="C84:N84" si="48">SUM(C79:C83)</f>
        <v>2542.0000000000005</v>
      </c>
      <c r="D84" s="8">
        <f t="shared" si="48"/>
        <v>2594.333333333333</v>
      </c>
      <c r="E84" s="8">
        <f t="shared" si="48"/>
        <v>2600.5833333333335</v>
      </c>
      <c r="F84" s="8">
        <f t="shared" si="48"/>
        <v>2636.416666666667</v>
      </c>
      <c r="G84" s="8">
        <f t="shared" si="48"/>
        <v>2732.3333333333335</v>
      </c>
      <c r="H84" s="8">
        <f t="shared" si="48"/>
        <v>2997.9166666666665</v>
      </c>
      <c r="I84" s="8">
        <f t="shared" si="48"/>
        <v>3239</v>
      </c>
      <c r="J84" s="8">
        <f t="shared" si="48"/>
        <v>2905</v>
      </c>
      <c r="K84" s="8">
        <f t="shared" si="48"/>
        <v>2766</v>
      </c>
      <c r="L84" s="8">
        <f t="shared" si="48"/>
        <v>2660</v>
      </c>
      <c r="M84" s="8">
        <f t="shared" si="48"/>
        <v>3004</v>
      </c>
      <c r="N84" s="8">
        <f t="shared" si="48"/>
        <v>3276</v>
      </c>
      <c r="O84" s="8">
        <f t="shared" ref="M84:W84" si="49">SUM(O79:O83)</f>
        <v>1204.75</v>
      </c>
      <c r="P84" s="8">
        <f t="shared" si="49"/>
        <v>1204.5</v>
      </c>
      <c r="Q84" s="8">
        <f t="shared" si="49"/>
        <v>1210</v>
      </c>
      <c r="R84" s="8">
        <f t="shared" si="49"/>
        <v>1228.7500000000002</v>
      </c>
      <c r="S84" s="8">
        <f t="shared" si="49"/>
        <v>1288.5</v>
      </c>
      <c r="T84" s="8">
        <f t="shared" si="49"/>
        <v>1363.0833333333333</v>
      </c>
      <c r="U84" s="8">
        <f t="shared" si="49"/>
        <v>1568.9166666666665</v>
      </c>
      <c r="V84" s="8">
        <f t="shared" si="49"/>
        <v>1762</v>
      </c>
      <c r="W84" s="8">
        <f t="shared" si="49"/>
        <v>1458</v>
      </c>
      <c r="X84" s="8">
        <f>(X20-X42)</f>
        <v>1520</v>
      </c>
      <c r="Y84" s="8">
        <f>(Y20-Y42)</f>
        <v>1437</v>
      </c>
      <c r="Z84" s="8">
        <f t="shared" ref="Z84:AJ84" si="50">SUM(Z79:Z83)</f>
        <v>343</v>
      </c>
      <c r="AA84" s="8"/>
      <c r="AB84" s="8">
        <f t="shared" si="50"/>
        <v>1038.9166666666665</v>
      </c>
      <c r="AC84" s="8">
        <f t="shared" si="50"/>
        <v>1023.4999999999999</v>
      </c>
      <c r="AD84" s="8">
        <f t="shared" si="50"/>
        <v>1058.3333333333335</v>
      </c>
      <c r="AE84" s="8">
        <f t="shared" si="50"/>
        <v>1054.8333333333333</v>
      </c>
      <c r="AF84" s="8">
        <f t="shared" si="50"/>
        <v>1074.9166666666665</v>
      </c>
      <c r="AG84" s="8">
        <f t="shared" si="50"/>
        <v>1118.25</v>
      </c>
      <c r="AH84" s="8">
        <f t="shared" si="50"/>
        <v>1142</v>
      </c>
      <c r="AI84" s="8">
        <f t="shared" si="50"/>
        <v>1122</v>
      </c>
      <c r="AJ84" s="8">
        <f t="shared" si="50"/>
        <v>1115</v>
      </c>
      <c r="AK84" s="8">
        <f t="shared" si="45"/>
        <v>1246</v>
      </c>
      <c r="AL84" s="8">
        <f t="shared" si="45"/>
        <v>1223</v>
      </c>
      <c r="AM84" s="8">
        <f>(AM20-AM42)</f>
        <v>390</v>
      </c>
    </row>
    <row r="85" spans="1:39">
      <c r="A85" s="7"/>
      <c r="B85" s="7"/>
      <c r="C85" s="7"/>
      <c r="D85" s="7"/>
      <c r="E85" s="7"/>
      <c r="F85" s="7"/>
      <c r="G85" s="7"/>
      <c r="H85" s="7"/>
      <c r="I85" s="7"/>
      <c r="J85" s="7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>
        <f>(X21-X43)</f>
        <v>0</v>
      </c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</row>
    <row r="86" spans="1:39" ht="80.099999999999994">
      <c r="A86" s="7" t="s">
        <v>20</v>
      </c>
      <c r="B86" s="7">
        <v>354</v>
      </c>
      <c r="C86" s="7">
        <v>351</v>
      </c>
      <c r="D86" s="7">
        <v>350</v>
      </c>
      <c r="E86" s="7">
        <v>341</v>
      </c>
      <c r="F86" s="7">
        <v>342</v>
      </c>
      <c r="G86" s="7">
        <v>356</v>
      </c>
      <c r="H86" s="8">
        <v>337</v>
      </c>
      <c r="I86" s="7">
        <v>338</v>
      </c>
      <c r="J86" s="7">
        <v>329</v>
      </c>
      <c r="K86" s="8">
        <v>320</v>
      </c>
      <c r="L86" s="8">
        <v>320</v>
      </c>
      <c r="M86" s="8">
        <v>316</v>
      </c>
      <c r="N86" s="8">
        <v>327</v>
      </c>
      <c r="O86" s="8">
        <f t="shared" ref="O86:W86" si="51">(O22-O44)</f>
        <v>172</v>
      </c>
      <c r="P86" s="8">
        <f t="shared" si="51"/>
        <v>172</v>
      </c>
      <c r="Q86" s="8">
        <f t="shared" si="51"/>
        <v>166</v>
      </c>
      <c r="R86" s="8">
        <f t="shared" si="51"/>
        <v>167</v>
      </c>
      <c r="S86" s="8">
        <f t="shared" si="51"/>
        <v>167</v>
      </c>
      <c r="T86" s="8">
        <f t="shared" si="51"/>
        <v>160</v>
      </c>
      <c r="U86" s="8">
        <f t="shared" si="51"/>
        <v>162</v>
      </c>
      <c r="V86" s="8">
        <f t="shared" si="51"/>
        <v>162</v>
      </c>
      <c r="W86" s="8">
        <f t="shared" si="51"/>
        <v>159</v>
      </c>
      <c r="X86" s="8">
        <f>(X22-X44)</f>
        <v>178</v>
      </c>
      <c r="Y86" s="8">
        <f>(Y22-Y44)</f>
        <v>179</v>
      </c>
      <c r="Z86" s="8"/>
      <c r="AA86" s="8"/>
      <c r="AB86" s="8">
        <f t="shared" ref="AB86:AI86" si="52">(AB22-AB44)</f>
        <v>125</v>
      </c>
      <c r="AC86" s="8">
        <f t="shared" si="52"/>
        <v>120</v>
      </c>
      <c r="AD86" s="8">
        <f t="shared" si="52"/>
        <v>123</v>
      </c>
      <c r="AE86" s="8">
        <f t="shared" si="52"/>
        <v>118</v>
      </c>
      <c r="AF86" s="8">
        <f t="shared" si="52"/>
        <v>129</v>
      </c>
      <c r="AG86" s="8">
        <f t="shared" si="52"/>
        <v>130</v>
      </c>
      <c r="AH86" s="8">
        <f t="shared" si="52"/>
        <v>130</v>
      </c>
      <c r="AI86" s="8">
        <f t="shared" si="52"/>
        <v>123</v>
      </c>
      <c r="AJ86" s="8">
        <v>116</v>
      </c>
      <c r="AK86" s="8">
        <f>(AK22-AK44)</f>
        <v>142</v>
      </c>
      <c r="AL86" s="8">
        <f>(AL22-AL44)</f>
        <v>141</v>
      </c>
      <c r="AM86" s="8"/>
    </row>
    <row r="87" spans="1:39" ht="32.1">
      <c r="A87" s="7" t="s">
        <v>25</v>
      </c>
      <c r="B87" s="7"/>
      <c r="C87" s="7"/>
      <c r="D87" s="7"/>
      <c r="E87" s="7"/>
      <c r="F87" s="7"/>
      <c r="G87" s="7"/>
      <c r="H87" s="8"/>
      <c r="I87" s="7"/>
      <c r="J87" s="7"/>
      <c r="K87" s="8"/>
      <c r="L87" s="8"/>
      <c r="M87" s="8">
        <v>363</v>
      </c>
      <c r="N87" s="8">
        <v>412</v>
      </c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>
        <v>221</v>
      </c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>
        <v>158</v>
      </c>
    </row>
    <row r="88" spans="1:39" ht="48">
      <c r="A88" s="7" t="s">
        <v>22</v>
      </c>
      <c r="B88" s="8">
        <v>242.33333333333334</v>
      </c>
      <c r="C88" s="8">
        <v>257</v>
      </c>
      <c r="D88" s="8">
        <v>275.58333333333337</v>
      </c>
      <c r="E88" s="8">
        <v>266.66666666666669</v>
      </c>
      <c r="F88" s="8">
        <v>265.08333333333331</v>
      </c>
      <c r="G88" s="8">
        <v>261.66666666666669</v>
      </c>
      <c r="H88" s="8">
        <v>254.91666666666669</v>
      </c>
      <c r="I88" s="8">
        <v>273.33333333333331</v>
      </c>
      <c r="J88" s="8">
        <v>268.16666666666669</v>
      </c>
      <c r="K88" s="8">
        <v>252.25</v>
      </c>
      <c r="L88" s="8">
        <v>271.33333333333337</v>
      </c>
      <c r="M88" s="8"/>
      <c r="N88" s="8"/>
      <c r="O88" s="8">
        <f t="shared" ref="O88:Y88" si="53">(O24-O46)</f>
        <v>143.33333333333334</v>
      </c>
      <c r="P88" s="8">
        <f t="shared" si="53"/>
        <v>151.5</v>
      </c>
      <c r="Q88" s="8">
        <f t="shared" si="53"/>
        <v>162.83333333333334</v>
      </c>
      <c r="R88" s="8">
        <f t="shared" si="53"/>
        <v>160.08333333333334</v>
      </c>
      <c r="S88" s="8">
        <f t="shared" si="53"/>
        <v>155</v>
      </c>
      <c r="T88" s="8">
        <f t="shared" si="53"/>
        <v>151.83333333333334</v>
      </c>
      <c r="U88" s="8">
        <f t="shared" si="53"/>
        <v>151.33333333333334</v>
      </c>
      <c r="V88" s="8">
        <f t="shared" si="53"/>
        <v>164</v>
      </c>
      <c r="W88" s="8">
        <f t="shared" si="53"/>
        <v>165</v>
      </c>
      <c r="X88" s="8">
        <f t="shared" si="53"/>
        <v>154</v>
      </c>
      <c r="Y88" s="8">
        <f t="shared" si="53"/>
        <v>166.58333333333334</v>
      </c>
      <c r="Z88" s="8"/>
      <c r="AA88" s="8"/>
      <c r="AB88" s="8">
        <f t="shared" ref="AB88:AI89" si="54">(AB24-AB46)</f>
        <v>99</v>
      </c>
      <c r="AC88" s="8">
        <f t="shared" si="54"/>
        <v>105.5</v>
      </c>
      <c r="AD88" s="8">
        <f t="shared" si="54"/>
        <v>112.75</v>
      </c>
      <c r="AE88" s="8">
        <f t="shared" si="54"/>
        <v>106.58333333333333</v>
      </c>
      <c r="AF88" s="8">
        <f t="shared" si="54"/>
        <v>110.08333333333333</v>
      </c>
      <c r="AG88" s="8">
        <f t="shared" si="54"/>
        <v>109.16666666666667</v>
      </c>
      <c r="AH88" s="8">
        <f t="shared" si="54"/>
        <v>107</v>
      </c>
      <c r="AI88" s="8">
        <f t="shared" si="54"/>
        <v>112</v>
      </c>
      <c r="AJ88" s="8">
        <v>109</v>
      </c>
      <c r="AK88" s="8">
        <f t="shared" ref="AK88:AM90" si="55">(AK24-AK46)</f>
        <v>98.25</v>
      </c>
      <c r="AL88" s="8">
        <f t="shared" si="55"/>
        <v>104.75</v>
      </c>
      <c r="AM88" s="8"/>
    </row>
    <row r="89" spans="1:39" ht="32.1">
      <c r="A89" s="7" t="s">
        <v>23</v>
      </c>
      <c r="B89" s="8">
        <f>(O89+AB89)</f>
        <v>56.333333333333329</v>
      </c>
      <c r="C89" s="8">
        <f>(P89+AC89)</f>
        <v>59.416666666666671</v>
      </c>
      <c r="D89" s="8">
        <f>(Q89+AD89)</f>
        <v>56.583333333333336</v>
      </c>
      <c r="E89" s="8">
        <f>(R89+AE89)</f>
        <v>53.666666666666664</v>
      </c>
      <c r="F89" s="8">
        <f>(S89+AF89)</f>
        <v>53.166666666666671</v>
      </c>
      <c r="G89" s="8">
        <f>(T89+AG89)</f>
        <v>53</v>
      </c>
      <c r="H89" s="8">
        <f t="shared" ref="H86:H89" si="56">(U89+AH89)</f>
        <v>54.25</v>
      </c>
      <c r="I89" s="8">
        <f>(V89+AI89)</f>
        <v>52</v>
      </c>
      <c r="J89" s="8">
        <f>(W89+AJ89)</f>
        <v>49</v>
      </c>
      <c r="K89" s="8">
        <f>(X89+AK89)</f>
        <v>47.5</v>
      </c>
      <c r="L89" s="8">
        <f>(Y89+AL89)</f>
        <v>50.083333333333329</v>
      </c>
      <c r="M89" s="8"/>
      <c r="N89" s="8"/>
      <c r="O89" s="8">
        <f t="shared" ref="O89:Y89" si="57">(O25-O47)</f>
        <v>32.5</v>
      </c>
      <c r="P89" s="8">
        <f t="shared" si="57"/>
        <v>34.75</v>
      </c>
      <c r="Q89" s="8">
        <f t="shared" si="57"/>
        <v>32.083333333333336</v>
      </c>
      <c r="R89" s="8">
        <f t="shared" si="57"/>
        <v>31.916666666666664</v>
      </c>
      <c r="S89" s="8">
        <f t="shared" si="57"/>
        <v>31.75</v>
      </c>
      <c r="T89" s="8">
        <f t="shared" si="57"/>
        <v>30</v>
      </c>
      <c r="U89" s="8">
        <f t="shared" si="57"/>
        <v>32.25</v>
      </c>
      <c r="V89" s="8">
        <f t="shared" si="57"/>
        <v>31</v>
      </c>
      <c r="W89" s="8">
        <f t="shared" si="57"/>
        <v>29</v>
      </c>
      <c r="X89" s="8">
        <f t="shared" si="57"/>
        <v>26.083333333333332</v>
      </c>
      <c r="Y89" s="8">
        <f t="shared" si="57"/>
        <v>27.75</v>
      </c>
      <c r="Z89" s="8"/>
      <c r="AA89" s="8"/>
      <c r="AB89" s="8">
        <f t="shared" si="54"/>
        <v>23.833333333333332</v>
      </c>
      <c r="AC89" s="8">
        <f t="shared" si="54"/>
        <v>24.666666666666668</v>
      </c>
      <c r="AD89" s="8">
        <f t="shared" si="54"/>
        <v>24.5</v>
      </c>
      <c r="AE89" s="8">
        <f t="shared" si="54"/>
        <v>21.75</v>
      </c>
      <c r="AF89" s="8">
        <f t="shared" si="54"/>
        <v>21.416666666666668</v>
      </c>
      <c r="AG89" s="8">
        <f t="shared" si="54"/>
        <v>23</v>
      </c>
      <c r="AH89" s="8">
        <f t="shared" si="54"/>
        <v>22</v>
      </c>
      <c r="AI89" s="8">
        <f t="shared" si="54"/>
        <v>21</v>
      </c>
      <c r="AJ89" s="8">
        <v>20</v>
      </c>
      <c r="AK89" s="8">
        <f t="shared" si="55"/>
        <v>21.416666666666668</v>
      </c>
      <c r="AL89" s="8">
        <f t="shared" si="55"/>
        <v>22.333333333333332</v>
      </c>
      <c r="AM89" s="8"/>
    </row>
    <row r="90" spans="1:39" ht="15.95">
      <c r="A90" s="6" t="s">
        <v>13</v>
      </c>
      <c r="B90" s="8">
        <f>SUM(B86:B89)</f>
        <v>652.66666666666674</v>
      </c>
      <c r="C90" s="8">
        <f t="shared" ref="C90:N90" si="58">SUM(C86:C89)</f>
        <v>667.41666666666663</v>
      </c>
      <c r="D90" s="8">
        <f t="shared" si="58"/>
        <v>682.16666666666674</v>
      </c>
      <c r="E90" s="8">
        <f t="shared" si="58"/>
        <v>661.33333333333337</v>
      </c>
      <c r="F90" s="8">
        <f t="shared" si="58"/>
        <v>660.24999999999989</v>
      </c>
      <c r="G90" s="8">
        <f t="shared" si="58"/>
        <v>670.66666666666674</v>
      </c>
      <c r="H90" s="8">
        <f t="shared" si="58"/>
        <v>646.16666666666674</v>
      </c>
      <c r="I90" s="8">
        <f t="shared" si="58"/>
        <v>663.33333333333326</v>
      </c>
      <c r="J90" s="8">
        <f t="shared" si="58"/>
        <v>646.16666666666674</v>
      </c>
      <c r="K90" s="8">
        <f t="shared" si="58"/>
        <v>619.75</v>
      </c>
      <c r="L90" s="8">
        <f t="shared" si="58"/>
        <v>641.41666666666674</v>
      </c>
      <c r="M90" s="8">
        <f t="shared" si="58"/>
        <v>679</v>
      </c>
      <c r="N90" s="8">
        <f t="shared" si="58"/>
        <v>739</v>
      </c>
      <c r="O90" s="8">
        <f t="shared" ref="O90:AJ90" si="59">SUM(O86:O89)</f>
        <v>347.83333333333337</v>
      </c>
      <c r="P90" s="8">
        <f t="shared" si="59"/>
        <v>358.25</v>
      </c>
      <c r="Q90" s="8">
        <f t="shared" si="59"/>
        <v>360.91666666666669</v>
      </c>
      <c r="R90" s="8">
        <f t="shared" si="59"/>
        <v>359.00000000000006</v>
      </c>
      <c r="S90" s="8">
        <f t="shared" si="59"/>
        <v>353.75</v>
      </c>
      <c r="T90" s="8">
        <f t="shared" si="59"/>
        <v>341.83333333333337</v>
      </c>
      <c r="U90" s="8">
        <f t="shared" si="59"/>
        <v>345.58333333333337</v>
      </c>
      <c r="V90" s="8">
        <f t="shared" si="59"/>
        <v>357</v>
      </c>
      <c r="W90" s="8">
        <f t="shared" si="59"/>
        <v>353</v>
      </c>
      <c r="X90" s="8">
        <f>(X26-X48)</f>
        <v>358.08333333333331</v>
      </c>
      <c r="Y90" s="8">
        <f>(Y26-Y48)</f>
        <v>373.33333333333337</v>
      </c>
      <c r="Z90" s="8"/>
      <c r="AA90" s="8"/>
      <c r="AB90" s="8">
        <f t="shared" si="59"/>
        <v>247.83333333333334</v>
      </c>
      <c r="AC90" s="8">
        <f t="shared" si="59"/>
        <v>250.16666666666666</v>
      </c>
      <c r="AD90" s="8">
        <f t="shared" si="59"/>
        <v>260.25</v>
      </c>
      <c r="AE90" s="8">
        <f t="shared" si="59"/>
        <v>246.33333333333331</v>
      </c>
      <c r="AF90" s="8">
        <f t="shared" si="59"/>
        <v>260.5</v>
      </c>
      <c r="AG90" s="8">
        <f t="shared" si="59"/>
        <v>262.16666666666669</v>
      </c>
      <c r="AH90" s="8">
        <f t="shared" si="59"/>
        <v>259</v>
      </c>
      <c r="AI90" s="8">
        <f t="shared" si="59"/>
        <v>256</v>
      </c>
      <c r="AJ90" s="8">
        <f t="shared" si="59"/>
        <v>245</v>
      </c>
      <c r="AK90" s="8">
        <f t="shared" si="55"/>
        <v>261.66666666666669</v>
      </c>
      <c r="AL90" s="8">
        <f t="shared" si="55"/>
        <v>268.08333333333331</v>
      </c>
      <c r="AM90" s="8">
        <f t="shared" si="55"/>
        <v>158</v>
      </c>
    </row>
    <row r="92" spans="1:39" ht="32.1">
      <c r="A92" s="23" t="s">
        <v>28</v>
      </c>
    </row>
    <row r="93" spans="1:39">
      <c r="B93">
        <v>2011</v>
      </c>
      <c r="C93">
        <v>2012</v>
      </c>
      <c r="D93">
        <v>2013</v>
      </c>
      <c r="E93">
        <v>2014</v>
      </c>
      <c r="F93">
        <v>2015</v>
      </c>
      <c r="G93">
        <v>2016</v>
      </c>
      <c r="H93" s="37">
        <v>2017</v>
      </c>
      <c r="I93" s="37">
        <v>2018</v>
      </c>
      <c r="J93" s="37">
        <v>2019</v>
      </c>
      <c r="K93">
        <v>2020</v>
      </c>
      <c r="L93">
        <v>2021</v>
      </c>
      <c r="M93" s="37">
        <v>2022</v>
      </c>
      <c r="N93" s="37">
        <v>2023</v>
      </c>
    </row>
    <row r="94" spans="1:39">
      <c r="A94" t="s">
        <v>29</v>
      </c>
      <c r="B94" s="21">
        <v>177511.91666666654</v>
      </c>
      <c r="C94" s="21">
        <v>179272.0833333332</v>
      </c>
      <c r="D94" s="21">
        <v>183015.58333333343</v>
      </c>
      <c r="E94" s="21">
        <v>185697.16666666666</v>
      </c>
      <c r="F94" s="21">
        <v>190678.50000000009</v>
      </c>
      <c r="G94" s="21">
        <v>196289.08333333346</v>
      </c>
      <c r="H94" s="21">
        <v>200088.83333333331</v>
      </c>
      <c r="I94" s="21">
        <v>204722.75</v>
      </c>
      <c r="J94" s="22">
        <v>208929.91666666648</v>
      </c>
      <c r="K94" s="22">
        <v>203366.58333333326</v>
      </c>
      <c r="L94" s="22">
        <v>208666</v>
      </c>
      <c r="M94" s="22">
        <v>218294.65972222222</v>
      </c>
      <c r="N94" s="22"/>
    </row>
    <row r="95" spans="1:39">
      <c r="B95" s="20">
        <v>177511.91666666654</v>
      </c>
      <c r="C95" s="20">
        <v>179272.0833333332</v>
      </c>
      <c r="D95" s="20">
        <v>183015.58333333343</v>
      </c>
      <c r="E95" s="20">
        <v>185697.16666666666</v>
      </c>
      <c r="F95" s="20">
        <v>190678.50000000009</v>
      </c>
      <c r="G95" s="20">
        <v>196289.08333333346</v>
      </c>
      <c r="H95" s="20">
        <v>200088.83333333331</v>
      </c>
      <c r="I95" s="20">
        <v>204722.75</v>
      </c>
      <c r="J95" s="20">
        <v>208929.91666666648</v>
      </c>
      <c r="K95" s="20">
        <v>203366.58333333326</v>
      </c>
      <c r="L95" s="20">
        <v>208666</v>
      </c>
      <c r="M95" s="20"/>
      <c r="N95" s="20"/>
    </row>
    <row r="97" spans="1:15" ht="32.1">
      <c r="A97" s="23" t="s">
        <v>30</v>
      </c>
    </row>
    <row r="98" spans="1:15">
      <c r="B98">
        <v>2011</v>
      </c>
      <c r="C98">
        <v>2012</v>
      </c>
      <c r="D98">
        <v>2013</v>
      </c>
      <c r="E98">
        <v>2014</v>
      </c>
      <c r="F98">
        <v>2015</v>
      </c>
      <c r="G98">
        <v>2016</v>
      </c>
      <c r="H98">
        <v>2017</v>
      </c>
      <c r="I98">
        <v>2018</v>
      </c>
      <c r="J98">
        <v>2019</v>
      </c>
      <c r="K98">
        <v>2020</v>
      </c>
      <c r="L98">
        <v>2021</v>
      </c>
      <c r="M98">
        <v>2022</v>
      </c>
    </row>
    <row r="99" spans="1:15">
      <c r="A99" t="s">
        <v>29</v>
      </c>
      <c r="B99" s="21">
        <v>13066.333333333336</v>
      </c>
      <c r="C99" s="21">
        <v>9838.0000000000018</v>
      </c>
      <c r="D99" s="21">
        <v>7726.833333333333</v>
      </c>
      <c r="E99" s="21">
        <v>6474.3333333333339</v>
      </c>
      <c r="F99" s="21">
        <v>5341.8333333333321</v>
      </c>
      <c r="G99" s="21">
        <v>4324.4999999999982</v>
      </c>
      <c r="H99" s="21">
        <v>4171.1666666666661</v>
      </c>
      <c r="I99" s="21">
        <v>4642.9166666666652</v>
      </c>
      <c r="J99" s="22">
        <v>7237.7500000000018</v>
      </c>
      <c r="K99" s="22">
        <v>16511</v>
      </c>
      <c r="L99" s="22">
        <v>15082</v>
      </c>
      <c r="M99" s="22"/>
      <c r="N99" s="22"/>
    </row>
    <row r="100" spans="1:1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2" spans="1:15">
      <c r="A102" t="s">
        <v>31</v>
      </c>
    </row>
    <row r="103" spans="1:15">
      <c r="B103">
        <v>2011</v>
      </c>
      <c r="C103">
        <v>2012</v>
      </c>
      <c r="D103">
        <v>2013</v>
      </c>
      <c r="E103">
        <v>2014</v>
      </c>
      <c r="F103">
        <v>2015</v>
      </c>
      <c r="G103">
        <v>2016</v>
      </c>
      <c r="H103">
        <v>2017</v>
      </c>
      <c r="I103">
        <v>2018</v>
      </c>
      <c r="J103">
        <v>2019</v>
      </c>
      <c r="K103">
        <v>2020</v>
      </c>
      <c r="L103">
        <v>2021</v>
      </c>
      <c r="M103">
        <v>2022</v>
      </c>
    </row>
    <row r="104" spans="1:15">
      <c r="A104" t="s">
        <v>29</v>
      </c>
      <c r="B104" s="24">
        <v>7.3662572499760839E-2</v>
      </c>
      <c r="C104" s="24">
        <v>5.4983345728946843E-2</v>
      </c>
      <c r="D104" s="24">
        <v>4.2359618426924622E-2</v>
      </c>
      <c r="E104" s="24">
        <v>3.4927601868295972E-2</v>
      </c>
      <c r="F104" s="24">
        <v>2.8045564541485962E-2</v>
      </c>
      <c r="G104" s="25">
        <v>2.2082649243138103E-2</v>
      </c>
      <c r="H104" s="25">
        <v>2.0795363743357023E-2</v>
      </c>
      <c r="I104" s="25">
        <v>2.2633060953891337E-2</v>
      </c>
      <c r="J104" s="26">
        <v>3.4645136977222213E-2</v>
      </c>
      <c r="K104" s="26">
        <v>8.1000000000000003E-2</v>
      </c>
      <c r="L104" s="26">
        <v>7.1999999999999995E-2</v>
      </c>
      <c r="M104" s="26"/>
      <c r="N104" s="26"/>
    </row>
    <row r="105" spans="1:15"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</row>
    <row r="107" spans="1:15" ht="32.1">
      <c r="A107" s="23" t="s">
        <v>32</v>
      </c>
    </row>
    <row r="108" spans="1:15">
      <c r="B108">
        <v>2011</v>
      </c>
      <c r="C108">
        <v>2012</v>
      </c>
      <c r="D108">
        <v>2013</v>
      </c>
      <c r="E108">
        <v>2014</v>
      </c>
      <c r="F108">
        <v>2015</v>
      </c>
      <c r="G108">
        <v>2016</v>
      </c>
      <c r="H108">
        <v>2017</v>
      </c>
      <c r="I108">
        <v>2018</v>
      </c>
      <c r="J108">
        <v>2019</v>
      </c>
      <c r="K108">
        <v>2020</v>
      </c>
      <c r="L108">
        <v>2021</v>
      </c>
      <c r="M108">
        <v>2022</v>
      </c>
    </row>
    <row r="109" spans="1:15">
      <c r="A109" t="s">
        <v>29</v>
      </c>
      <c r="B109" s="21">
        <v>164445.5833333334</v>
      </c>
      <c r="C109" s="21">
        <v>169434.08333333343</v>
      </c>
      <c r="D109" s="21">
        <v>175288.75000000012</v>
      </c>
      <c r="E109" s="21">
        <v>179222.83333333337</v>
      </c>
      <c r="F109" s="21">
        <v>185336.66666666672</v>
      </c>
      <c r="G109" s="21">
        <v>191828.33333333334</v>
      </c>
      <c r="H109" s="21">
        <v>196592.00000000003</v>
      </c>
      <c r="I109" s="21">
        <v>200569.5</v>
      </c>
      <c r="J109" s="22">
        <v>201687.33333333337</v>
      </c>
      <c r="K109" s="22"/>
      <c r="L109" s="22"/>
      <c r="M109" s="22"/>
      <c r="N109" s="22"/>
    </row>
    <row r="110" spans="1:15">
      <c r="B110" s="21">
        <v>164445.50000000009</v>
      </c>
      <c r="C110" s="21">
        <v>169434.33333333343</v>
      </c>
      <c r="D110" s="21">
        <v>175288.91666666677</v>
      </c>
      <c r="E110" s="21">
        <v>179222.75000000009</v>
      </c>
      <c r="F110" s="21">
        <v>185337.08333333334</v>
      </c>
      <c r="G110" s="39">
        <v>191968.58333333326</v>
      </c>
      <c r="H110" s="39">
        <v>195905.08333333334</v>
      </c>
      <c r="I110" s="39">
        <v>200079.91666666666</v>
      </c>
      <c r="J110" s="39">
        <v>201692.08333333334</v>
      </c>
      <c r="K110" s="21">
        <v>186855.73666666669</v>
      </c>
      <c r="L110">
        <v>193583.99999999991</v>
      </c>
      <c r="O110" s="21"/>
    </row>
  </sheetData>
  <mergeCells count="3">
    <mergeCell ref="B71:J71"/>
    <mergeCell ref="O71:W71"/>
    <mergeCell ref="AB71:AJ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C99"/>
  <sheetViews>
    <sheetView tabSelected="1" topLeftCell="L11" workbookViewId="0">
      <selection activeCell="AB41" sqref="AB41"/>
    </sheetView>
  </sheetViews>
  <sheetFormatPr defaultColWidth="8.875" defaultRowHeight="15"/>
  <cols>
    <col min="2" max="9" width="10.375" bestFit="1" customWidth="1"/>
    <col min="17" max="17" width="10.375" bestFit="1" customWidth="1"/>
  </cols>
  <sheetData>
    <row r="1" spans="1:29" s="4" customFormat="1" ht="18">
      <c r="A1" s="3" t="s">
        <v>0</v>
      </c>
    </row>
    <row r="2" spans="1:29" ht="18">
      <c r="A2" s="2" t="s">
        <v>1</v>
      </c>
    </row>
    <row r="3" spans="1:29">
      <c r="A3" s="1" t="s">
        <v>2</v>
      </c>
      <c r="B3" t="s">
        <v>3</v>
      </c>
    </row>
    <row r="4" spans="1:29">
      <c r="A4" s="1" t="s">
        <v>4</v>
      </c>
      <c r="B4" s="5">
        <v>45314</v>
      </c>
    </row>
    <row r="7" spans="1:29">
      <c r="A7" s="19" t="s">
        <v>5</v>
      </c>
      <c r="P7" s="27" t="s">
        <v>5</v>
      </c>
      <c r="Q7" s="28"/>
    </row>
    <row r="8" spans="1:29">
      <c r="B8" s="19">
        <v>2011</v>
      </c>
      <c r="C8" s="19">
        <v>2012</v>
      </c>
      <c r="D8" s="19">
        <v>2013</v>
      </c>
      <c r="E8" s="19">
        <v>2014</v>
      </c>
      <c r="F8" s="19">
        <v>2015</v>
      </c>
      <c r="G8" s="19">
        <v>2016</v>
      </c>
      <c r="H8" s="19">
        <v>2017</v>
      </c>
      <c r="I8" s="19">
        <v>2018</v>
      </c>
      <c r="J8" s="19">
        <v>2019</v>
      </c>
      <c r="K8" s="19">
        <v>2020</v>
      </c>
      <c r="L8" s="19">
        <v>2021</v>
      </c>
      <c r="M8" s="19">
        <v>2022</v>
      </c>
      <c r="N8" s="19">
        <v>2023</v>
      </c>
      <c r="P8" s="19"/>
      <c r="Q8" s="19">
        <v>2011</v>
      </c>
      <c r="R8" s="19">
        <v>2012</v>
      </c>
      <c r="S8" s="19">
        <v>2013</v>
      </c>
      <c r="T8" s="19">
        <v>2014</v>
      </c>
      <c r="U8" s="19">
        <v>2015</v>
      </c>
      <c r="V8" s="19">
        <v>2016</v>
      </c>
      <c r="W8" s="19">
        <v>2017</v>
      </c>
      <c r="X8" s="19">
        <v>2018</v>
      </c>
      <c r="Y8" s="19">
        <v>2019</v>
      </c>
      <c r="Z8" s="19">
        <v>2020</v>
      </c>
      <c r="AA8" s="19">
        <v>2021</v>
      </c>
      <c r="AB8" s="19">
        <v>2022</v>
      </c>
      <c r="AC8" s="19">
        <v>2023</v>
      </c>
    </row>
    <row r="9" spans="1:29">
      <c r="A9" t="s">
        <v>9</v>
      </c>
      <c r="B9" s="20">
        <v>9428.8333333333321</v>
      </c>
      <c r="C9" s="20">
        <v>9626.75</v>
      </c>
      <c r="D9" s="20">
        <v>9895.5833333333321</v>
      </c>
      <c r="E9" s="20">
        <v>9883.1666666666679</v>
      </c>
      <c r="F9" s="20">
        <v>10051.666666666668</v>
      </c>
      <c r="G9" s="20">
        <v>10315.5</v>
      </c>
      <c r="H9" s="20">
        <v>10512.916666666668</v>
      </c>
      <c r="I9" s="20">
        <v>10397</v>
      </c>
      <c r="J9" s="20">
        <v>10372</v>
      </c>
      <c r="K9" s="20">
        <v>10144</v>
      </c>
      <c r="L9" s="20">
        <v>10250.666666666668</v>
      </c>
      <c r="M9" s="20">
        <v>10737</v>
      </c>
      <c r="N9" s="20">
        <v>11176</v>
      </c>
      <c r="P9" s="19" t="s">
        <v>33</v>
      </c>
      <c r="Q9" s="20">
        <f t="shared" ref="Q9:AC9" si="0">B13</f>
        <v>10375.666666666664</v>
      </c>
      <c r="R9" s="20">
        <f t="shared" si="0"/>
        <v>10597.166666666666</v>
      </c>
      <c r="S9" s="20">
        <f t="shared" si="0"/>
        <v>10884.25</v>
      </c>
      <c r="T9" s="20">
        <f t="shared" si="0"/>
        <v>10877.25</v>
      </c>
      <c r="U9" s="20">
        <f t="shared" si="0"/>
        <v>11089.5</v>
      </c>
      <c r="V9" s="20">
        <f t="shared" si="0"/>
        <v>11381.25</v>
      </c>
      <c r="W9" s="20">
        <f t="shared" si="0"/>
        <v>11602.666666666668</v>
      </c>
      <c r="X9" s="20">
        <f t="shared" si="0"/>
        <v>11485</v>
      </c>
      <c r="Y9" s="20">
        <f t="shared" si="0"/>
        <v>11459</v>
      </c>
      <c r="Z9" s="20">
        <f t="shared" si="0"/>
        <v>11183</v>
      </c>
      <c r="AA9" s="20">
        <f t="shared" si="0"/>
        <v>11256.666666666668</v>
      </c>
      <c r="AB9" s="20">
        <f t="shared" si="0"/>
        <v>11798</v>
      </c>
      <c r="AC9" s="20">
        <f t="shared" si="0"/>
        <v>12293</v>
      </c>
    </row>
    <row r="10" spans="1:29">
      <c r="A10" t="s">
        <v>10</v>
      </c>
      <c r="B10" s="20">
        <v>544.91666666666663</v>
      </c>
      <c r="C10" s="20">
        <v>550.66666666666674</v>
      </c>
      <c r="D10" s="20">
        <v>556.33333333333326</v>
      </c>
      <c r="E10" s="20">
        <v>556.41666666666674</v>
      </c>
      <c r="F10" s="20">
        <v>577.16666666666674</v>
      </c>
      <c r="G10" s="20">
        <v>587.58333333333326</v>
      </c>
      <c r="H10" s="20">
        <v>591.75</v>
      </c>
      <c r="I10" s="20">
        <v>589</v>
      </c>
      <c r="J10" s="20">
        <v>588</v>
      </c>
      <c r="K10" s="20">
        <v>568</v>
      </c>
      <c r="L10" s="20">
        <v>584</v>
      </c>
      <c r="M10" s="20">
        <v>604</v>
      </c>
      <c r="N10" s="20">
        <v>627</v>
      </c>
      <c r="P10" s="19" t="s">
        <v>34</v>
      </c>
      <c r="Q10" s="20">
        <f t="shared" ref="Q10:AC10" si="1">B20</f>
        <v>2664.666666666667</v>
      </c>
      <c r="R10" s="20">
        <f t="shared" si="1"/>
        <v>2636.0000000000005</v>
      </c>
      <c r="S10" s="20">
        <f t="shared" si="1"/>
        <v>2669.333333333333</v>
      </c>
      <c r="T10" s="20">
        <f t="shared" si="1"/>
        <v>2667.5833333333335</v>
      </c>
      <c r="U10" s="20">
        <f t="shared" si="1"/>
        <v>2690.416666666667</v>
      </c>
      <c r="V10" s="20">
        <f t="shared" si="1"/>
        <v>2766.3333333333335</v>
      </c>
      <c r="W10" s="20">
        <f t="shared" si="1"/>
        <v>3029.9166666666665</v>
      </c>
      <c r="X10" s="20">
        <f t="shared" si="1"/>
        <v>3283</v>
      </c>
      <c r="Y10" s="20">
        <f t="shared" si="1"/>
        <v>2979</v>
      </c>
      <c r="Z10" s="20">
        <f t="shared" si="1"/>
        <v>2987</v>
      </c>
      <c r="AA10" s="20">
        <f t="shared" si="1"/>
        <v>2840</v>
      </c>
      <c r="AB10" s="20">
        <f t="shared" si="1"/>
        <v>3076</v>
      </c>
      <c r="AC10" s="20">
        <f t="shared" si="1"/>
        <v>3339</v>
      </c>
    </row>
    <row r="11" spans="1:29">
      <c r="A11" t="s">
        <v>11</v>
      </c>
      <c r="B11" s="20">
        <v>226</v>
      </c>
      <c r="C11" s="20">
        <v>235.5</v>
      </c>
      <c r="D11" s="20">
        <v>241.83333333333331</v>
      </c>
      <c r="E11" s="20">
        <v>247.66666666666669</v>
      </c>
      <c r="F11" s="20">
        <v>267.16666666666669</v>
      </c>
      <c r="G11" s="20">
        <v>285</v>
      </c>
      <c r="H11" s="20">
        <v>303.58333333333331</v>
      </c>
      <c r="I11" s="20">
        <v>306</v>
      </c>
      <c r="J11" s="20">
        <v>308</v>
      </c>
      <c r="K11" s="20">
        <v>285</v>
      </c>
      <c r="L11" s="20">
        <v>237</v>
      </c>
      <c r="M11" s="20">
        <v>268</v>
      </c>
      <c r="N11" s="20">
        <v>295</v>
      </c>
      <c r="P11" s="19" t="s">
        <v>35</v>
      </c>
      <c r="Q11" s="20">
        <f t="shared" ref="Q11:AC11" si="2">B26</f>
        <v>690.66666666666674</v>
      </c>
      <c r="R11" s="20">
        <f t="shared" si="2"/>
        <v>693.41666666666663</v>
      </c>
      <c r="S11" s="20">
        <f t="shared" si="2"/>
        <v>708.16666666666674</v>
      </c>
      <c r="T11" s="20">
        <f t="shared" si="2"/>
        <v>694.33333333333337</v>
      </c>
      <c r="U11" s="20">
        <f t="shared" si="2"/>
        <v>691.24999999999989</v>
      </c>
      <c r="V11" s="20">
        <f t="shared" si="2"/>
        <v>702</v>
      </c>
      <c r="W11" s="20">
        <f t="shared" si="2"/>
        <v>683.58333333333337</v>
      </c>
      <c r="X11" s="20">
        <f t="shared" si="2"/>
        <v>691</v>
      </c>
      <c r="Y11" s="20">
        <f t="shared" si="2"/>
        <v>692</v>
      </c>
      <c r="Z11" s="20">
        <f t="shared" si="2"/>
        <v>666.75</v>
      </c>
      <c r="AA11" s="20">
        <f t="shared" si="2"/>
        <v>682.41666666666674</v>
      </c>
      <c r="AB11" s="20">
        <f t="shared" si="2"/>
        <v>715</v>
      </c>
      <c r="AC11" s="20">
        <f t="shared" si="2"/>
        <v>771</v>
      </c>
    </row>
    <row r="12" spans="1:29">
      <c r="A12" t="s">
        <v>12</v>
      </c>
      <c r="B12" s="20">
        <v>175.91666666666669</v>
      </c>
      <c r="C12" s="20">
        <v>184.25</v>
      </c>
      <c r="D12" s="20">
        <v>190.5</v>
      </c>
      <c r="E12" s="20">
        <v>190</v>
      </c>
      <c r="F12" s="20">
        <v>193.5</v>
      </c>
      <c r="G12" s="20">
        <v>193.16666666666669</v>
      </c>
      <c r="H12" s="20">
        <v>194.41666666666666</v>
      </c>
      <c r="I12" s="20">
        <v>193</v>
      </c>
      <c r="J12" s="20">
        <v>191</v>
      </c>
      <c r="K12" s="20">
        <v>186</v>
      </c>
      <c r="L12" s="20">
        <v>185</v>
      </c>
      <c r="M12" s="20">
        <v>189</v>
      </c>
      <c r="N12" s="20">
        <v>195</v>
      </c>
      <c r="P12" s="19" t="s">
        <v>36</v>
      </c>
      <c r="Q12" s="20">
        <f t="shared" ref="Q12:V12" si="3">B28</f>
        <v>177511.91666666654</v>
      </c>
      <c r="R12" s="20">
        <f t="shared" si="3"/>
        <v>179272.0833333332</v>
      </c>
      <c r="S12" s="20">
        <f t="shared" si="3"/>
        <v>183015.58333333343</v>
      </c>
      <c r="T12" s="20">
        <f t="shared" si="3"/>
        <v>185697.16666666666</v>
      </c>
      <c r="U12" s="20">
        <f t="shared" si="3"/>
        <v>190678.50000000009</v>
      </c>
      <c r="V12" s="20">
        <f t="shared" si="3"/>
        <v>196152.8333333334</v>
      </c>
      <c r="W12" s="20">
        <f>H28</f>
        <v>200088.83333333331</v>
      </c>
      <c r="X12" s="20">
        <f>I28</f>
        <v>204722.75</v>
      </c>
      <c r="Y12" s="20">
        <f>J28</f>
        <v>208929.91666666648</v>
      </c>
      <c r="Z12" s="20">
        <f>K28</f>
        <v>203366.58333333326</v>
      </c>
      <c r="AA12" s="20">
        <f>L28</f>
        <v>208666</v>
      </c>
      <c r="AB12" s="20"/>
    </row>
    <row r="13" spans="1:29">
      <c r="A13" t="s">
        <v>13</v>
      </c>
      <c r="B13" s="20">
        <f>SUM(B9:B12)</f>
        <v>10375.666666666664</v>
      </c>
      <c r="C13" s="20">
        <f t="shared" ref="C13:M13" si="4">SUM(C9:C12)</f>
        <v>10597.166666666666</v>
      </c>
      <c r="D13" s="20">
        <f t="shared" si="4"/>
        <v>10884.25</v>
      </c>
      <c r="E13" s="20">
        <f t="shared" si="4"/>
        <v>10877.25</v>
      </c>
      <c r="F13" s="20">
        <f t="shared" si="4"/>
        <v>11089.5</v>
      </c>
      <c r="G13" s="20">
        <f t="shared" si="4"/>
        <v>11381.25</v>
      </c>
      <c r="H13" s="20">
        <f t="shared" si="4"/>
        <v>11602.666666666668</v>
      </c>
      <c r="I13" s="20">
        <f t="shared" si="4"/>
        <v>11485</v>
      </c>
      <c r="J13" s="20">
        <f t="shared" si="4"/>
        <v>11459</v>
      </c>
      <c r="K13" s="20">
        <f t="shared" si="4"/>
        <v>11183</v>
      </c>
      <c r="L13" s="20">
        <f t="shared" si="4"/>
        <v>11256.666666666668</v>
      </c>
      <c r="M13" s="20">
        <f>SUM(M9:M12)</f>
        <v>11798</v>
      </c>
      <c r="N13" s="20">
        <f>SUM(N9:N12)</f>
        <v>12293</v>
      </c>
    </row>
    <row r="14" spans="1:29">
      <c r="B14" t="s">
        <v>14</v>
      </c>
      <c r="I14" t="s">
        <v>14</v>
      </c>
    </row>
    <row r="15" spans="1:29">
      <c r="A15" t="s">
        <v>15</v>
      </c>
      <c r="B15" s="20">
        <v>1927</v>
      </c>
      <c r="C15" s="20">
        <v>1897</v>
      </c>
      <c r="D15" s="20">
        <v>1916</v>
      </c>
      <c r="E15" s="20">
        <v>1910</v>
      </c>
      <c r="F15" s="20">
        <v>1902</v>
      </c>
      <c r="G15" s="20">
        <v>1938</v>
      </c>
      <c r="H15" s="20">
        <v>2136</v>
      </c>
      <c r="I15" s="20">
        <v>2401</v>
      </c>
      <c r="J15" s="20">
        <v>2130</v>
      </c>
      <c r="K15" s="20">
        <v>2186</v>
      </c>
      <c r="L15" s="20">
        <v>2067</v>
      </c>
      <c r="M15" s="20">
        <v>2061</v>
      </c>
      <c r="N15" s="20">
        <v>2127</v>
      </c>
      <c r="P15" s="27" t="s">
        <v>24</v>
      </c>
      <c r="Q15" s="28"/>
    </row>
    <row r="16" spans="1:29">
      <c r="A16" t="s">
        <v>16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>
        <v>984</v>
      </c>
      <c r="N16" s="20">
        <v>1180</v>
      </c>
      <c r="P16" s="19"/>
      <c r="Q16" s="19">
        <v>2011</v>
      </c>
      <c r="R16" s="19">
        <v>2012</v>
      </c>
      <c r="S16" s="19">
        <v>2013</v>
      </c>
      <c r="T16" s="19">
        <v>2014</v>
      </c>
      <c r="U16" s="19">
        <v>2015</v>
      </c>
      <c r="V16" s="19">
        <v>2016</v>
      </c>
      <c r="W16" s="19">
        <v>2017</v>
      </c>
      <c r="X16" s="19">
        <v>2018</v>
      </c>
      <c r="Y16" s="19">
        <v>2019</v>
      </c>
      <c r="Z16" s="19">
        <v>2020</v>
      </c>
      <c r="AA16" s="19">
        <v>2021</v>
      </c>
      <c r="AB16" s="19">
        <v>2022</v>
      </c>
      <c r="AC16" s="19">
        <v>2023</v>
      </c>
    </row>
    <row r="17" spans="1:29">
      <c r="A17" t="s">
        <v>17</v>
      </c>
      <c r="B17" s="20">
        <v>33.916666666666664</v>
      </c>
      <c r="C17" s="20">
        <v>34.166666666666664</v>
      </c>
      <c r="D17" s="20">
        <v>35.083333333333329</v>
      </c>
      <c r="E17" s="20">
        <v>35.25</v>
      </c>
      <c r="F17" s="20">
        <v>36.916666666666671</v>
      </c>
      <c r="G17" s="20">
        <v>35.25</v>
      </c>
      <c r="H17" s="20">
        <v>32.25</v>
      </c>
      <c r="I17" s="20">
        <v>29</v>
      </c>
      <c r="J17" s="20">
        <v>28</v>
      </c>
      <c r="K17" s="20">
        <v>26</v>
      </c>
      <c r="L17" s="20">
        <v>30</v>
      </c>
      <c r="M17" s="20">
        <v>31</v>
      </c>
      <c r="N17" s="20">
        <v>32</v>
      </c>
      <c r="P17" s="19" t="s">
        <v>33</v>
      </c>
      <c r="Q17" s="20">
        <f t="shared" ref="Q17:Y17" si="5">B36</f>
        <v>622</v>
      </c>
      <c r="R17" s="20">
        <f t="shared" si="5"/>
        <v>445</v>
      </c>
      <c r="S17" s="20">
        <f t="shared" si="5"/>
        <v>384</v>
      </c>
      <c r="T17" s="20">
        <f t="shared" si="5"/>
        <v>360</v>
      </c>
      <c r="U17" s="20">
        <f t="shared" si="5"/>
        <v>310</v>
      </c>
      <c r="V17" s="20">
        <f t="shared" si="5"/>
        <v>269</v>
      </c>
      <c r="W17" s="20">
        <f t="shared" si="5"/>
        <v>274</v>
      </c>
      <c r="X17" s="20">
        <f t="shared" si="5"/>
        <v>262</v>
      </c>
      <c r="Y17" s="20">
        <f t="shared" si="5"/>
        <v>352</v>
      </c>
      <c r="Z17" s="20">
        <f>K36</f>
        <v>671</v>
      </c>
      <c r="AA17" s="20">
        <f t="shared" ref="AA17:AC17" si="6">L36</f>
        <v>573</v>
      </c>
      <c r="AB17" s="20">
        <f t="shared" si="6"/>
        <v>344</v>
      </c>
      <c r="AC17" s="20">
        <f t="shared" si="6"/>
        <v>274</v>
      </c>
    </row>
    <row r="18" spans="1:29">
      <c r="A18" t="s">
        <v>18</v>
      </c>
      <c r="B18" s="20">
        <v>486</v>
      </c>
      <c r="C18" s="20">
        <v>482.25</v>
      </c>
      <c r="D18" s="20">
        <v>489.75</v>
      </c>
      <c r="E18" s="20">
        <v>487.08333333333337</v>
      </c>
      <c r="F18" s="20">
        <v>498.66666666666663</v>
      </c>
      <c r="G18" s="20">
        <v>521.33333333333337</v>
      </c>
      <c r="H18" s="20">
        <v>552.66666666666663</v>
      </c>
      <c r="I18" s="20">
        <v>526</v>
      </c>
      <c r="J18" s="20">
        <v>494</v>
      </c>
      <c r="K18" s="20">
        <v>454</v>
      </c>
      <c r="L18" s="20">
        <v>443</v>
      </c>
      <c r="M18" s="20"/>
      <c r="N18" s="20"/>
      <c r="P18" s="19" t="s">
        <v>34</v>
      </c>
      <c r="Q18" s="20">
        <f t="shared" ref="Q18:Y18" si="7">B43</f>
        <v>118</v>
      </c>
      <c r="R18" s="20">
        <f t="shared" si="7"/>
        <v>94</v>
      </c>
      <c r="S18" s="20">
        <f t="shared" si="7"/>
        <v>75</v>
      </c>
      <c r="T18" s="20">
        <f t="shared" si="7"/>
        <v>67</v>
      </c>
      <c r="U18" s="20">
        <f t="shared" si="7"/>
        <v>54</v>
      </c>
      <c r="V18" s="20">
        <f t="shared" si="7"/>
        <v>34</v>
      </c>
      <c r="W18" s="20">
        <f t="shared" si="7"/>
        <v>32</v>
      </c>
      <c r="X18" s="20">
        <f t="shared" si="7"/>
        <v>45</v>
      </c>
      <c r="Y18" s="20">
        <f t="shared" si="7"/>
        <v>74</v>
      </c>
      <c r="Z18" s="20">
        <f>K43</f>
        <v>221</v>
      </c>
      <c r="AA18" s="20">
        <f>L43</f>
        <v>181</v>
      </c>
      <c r="AB18" s="20">
        <f>M43</f>
        <v>72</v>
      </c>
      <c r="AC18" s="20">
        <f>N43</f>
        <v>65</v>
      </c>
    </row>
    <row r="19" spans="1:29">
      <c r="A19" t="s">
        <v>19</v>
      </c>
      <c r="B19" s="20">
        <v>217.75</v>
      </c>
      <c r="C19" s="20">
        <v>222.58333333333334</v>
      </c>
      <c r="D19" s="20">
        <v>228.5</v>
      </c>
      <c r="E19" s="20">
        <v>235.25</v>
      </c>
      <c r="F19" s="20">
        <v>252.83333333333331</v>
      </c>
      <c r="G19" s="20">
        <v>271.75</v>
      </c>
      <c r="H19" s="20">
        <v>309</v>
      </c>
      <c r="I19" s="20">
        <v>327</v>
      </c>
      <c r="J19" s="20">
        <v>327</v>
      </c>
      <c r="K19" s="20">
        <v>321</v>
      </c>
      <c r="L19" s="20">
        <v>300</v>
      </c>
      <c r="M19" s="20"/>
      <c r="N19" s="20"/>
      <c r="P19" s="19" t="s">
        <v>35</v>
      </c>
      <c r="Q19" s="20">
        <f t="shared" ref="Q19:Y19" si="8">B49</f>
        <v>38</v>
      </c>
      <c r="R19" s="20">
        <f t="shared" si="8"/>
        <v>26</v>
      </c>
      <c r="S19" s="20">
        <f t="shared" si="8"/>
        <v>26</v>
      </c>
      <c r="T19" s="20">
        <f t="shared" si="8"/>
        <v>33</v>
      </c>
      <c r="U19" s="20">
        <f t="shared" si="8"/>
        <v>31</v>
      </c>
      <c r="V19" s="20">
        <f t="shared" si="8"/>
        <v>32</v>
      </c>
      <c r="W19" s="20">
        <f t="shared" si="8"/>
        <v>34</v>
      </c>
      <c r="X19" s="20">
        <f t="shared" si="8"/>
        <v>25</v>
      </c>
      <c r="Y19" s="20">
        <f t="shared" si="8"/>
        <v>40</v>
      </c>
      <c r="Z19" s="20">
        <f>K49</f>
        <v>47</v>
      </c>
      <c r="AA19" s="20">
        <f>L49</f>
        <v>41</v>
      </c>
      <c r="AB19" s="20">
        <f>M49</f>
        <v>36</v>
      </c>
      <c r="AC19" s="20">
        <f>N49</f>
        <v>32</v>
      </c>
    </row>
    <row r="20" spans="1:29">
      <c r="A20" t="s">
        <v>13</v>
      </c>
      <c r="B20" s="20">
        <f t="shared" ref="B20:N20" si="9">SUM(B15:B19)</f>
        <v>2664.666666666667</v>
      </c>
      <c r="C20" s="20">
        <f t="shared" si="9"/>
        <v>2636.0000000000005</v>
      </c>
      <c r="D20" s="20">
        <f t="shared" si="9"/>
        <v>2669.333333333333</v>
      </c>
      <c r="E20" s="20">
        <f t="shared" si="9"/>
        <v>2667.5833333333335</v>
      </c>
      <c r="F20" s="20">
        <f t="shared" si="9"/>
        <v>2690.416666666667</v>
      </c>
      <c r="G20" s="20">
        <f t="shared" si="9"/>
        <v>2766.3333333333335</v>
      </c>
      <c r="H20" s="20">
        <f t="shared" si="9"/>
        <v>3029.9166666666665</v>
      </c>
      <c r="I20" s="20">
        <f t="shared" si="9"/>
        <v>3283</v>
      </c>
      <c r="J20" s="20">
        <f t="shared" si="9"/>
        <v>2979</v>
      </c>
      <c r="K20" s="20">
        <f t="shared" si="9"/>
        <v>2987</v>
      </c>
      <c r="L20" s="20">
        <f t="shared" si="9"/>
        <v>2840</v>
      </c>
      <c r="M20" s="20">
        <f t="shared" si="9"/>
        <v>3076</v>
      </c>
      <c r="N20" s="20">
        <f t="shared" si="9"/>
        <v>3339</v>
      </c>
      <c r="P20" s="19" t="s">
        <v>36</v>
      </c>
      <c r="Q20" s="20">
        <f t="shared" ref="Q20:Y20" si="10">B51</f>
        <v>13066.333333333336</v>
      </c>
      <c r="R20" s="20">
        <f t="shared" si="10"/>
        <v>9838.0000000000018</v>
      </c>
      <c r="S20" s="20">
        <f t="shared" si="10"/>
        <v>7726.833333333333</v>
      </c>
      <c r="T20" s="20">
        <f t="shared" si="10"/>
        <v>6474.3333333333339</v>
      </c>
      <c r="U20" s="20">
        <f t="shared" si="10"/>
        <v>5341.8333333333321</v>
      </c>
      <c r="V20" s="20">
        <f t="shared" si="10"/>
        <v>4324.4999999999982</v>
      </c>
      <c r="W20" s="20">
        <f t="shared" si="10"/>
        <v>4171.1666666666661</v>
      </c>
      <c r="X20" s="20">
        <f t="shared" si="10"/>
        <v>4642.9166666666652</v>
      </c>
      <c r="Y20" s="20">
        <f t="shared" si="10"/>
        <v>7237.7500000000018</v>
      </c>
      <c r="Z20" s="20">
        <f>K51</f>
        <v>16511</v>
      </c>
      <c r="AA20" s="20">
        <f>L51</f>
        <v>15082</v>
      </c>
      <c r="AB20" s="20">
        <f>M51</f>
        <v>8308</v>
      </c>
      <c r="AC20" s="20"/>
    </row>
    <row r="21" spans="1:29">
      <c r="C21" t="s">
        <v>14</v>
      </c>
      <c r="F21" t="s">
        <v>14</v>
      </c>
    </row>
    <row r="22" spans="1:29">
      <c r="A22" t="s">
        <v>20</v>
      </c>
      <c r="B22" s="20">
        <v>373</v>
      </c>
      <c r="C22" s="20">
        <v>364</v>
      </c>
      <c r="D22" s="20">
        <v>362</v>
      </c>
      <c r="E22" s="20">
        <v>352</v>
      </c>
      <c r="F22" s="20">
        <v>352</v>
      </c>
      <c r="G22" s="20">
        <v>363</v>
      </c>
      <c r="H22" s="20">
        <v>343</v>
      </c>
      <c r="I22" s="20">
        <v>346</v>
      </c>
      <c r="J22" s="20">
        <v>343</v>
      </c>
      <c r="K22" s="20">
        <v>337</v>
      </c>
      <c r="L22" s="20">
        <v>336</v>
      </c>
      <c r="M22" s="20">
        <v>335</v>
      </c>
      <c r="N22" s="20">
        <v>346</v>
      </c>
      <c r="P22" s="27" t="s">
        <v>26</v>
      </c>
      <c r="Q22" s="28"/>
    </row>
    <row r="23" spans="1:29">
      <c r="A23" t="s">
        <v>25</v>
      </c>
      <c r="M23" s="20">
        <v>380</v>
      </c>
      <c r="N23" s="20">
        <v>425</v>
      </c>
      <c r="O23" s="20"/>
      <c r="P23" s="19"/>
      <c r="Q23" s="19">
        <v>2011</v>
      </c>
      <c r="R23" s="19">
        <v>2012</v>
      </c>
      <c r="S23" s="19">
        <v>2013</v>
      </c>
      <c r="T23" s="19">
        <v>2014</v>
      </c>
      <c r="U23" s="19">
        <v>2015</v>
      </c>
      <c r="V23" s="19">
        <v>2016</v>
      </c>
      <c r="W23" s="19">
        <v>2017</v>
      </c>
      <c r="X23" s="19">
        <v>2018</v>
      </c>
      <c r="Y23" s="19">
        <v>2019</v>
      </c>
      <c r="Z23" s="19">
        <v>2020</v>
      </c>
      <c r="AA23" s="19">
        <v>2021</v>
      </c>
      <c r="AB23" s="19">
        <v>2022</v>
      </c>
      <c r="AC23" s="19">
        <v>2023</v>
      </c>
    </row>
    <row r="24" spans="1:29">
      <c r="A24" t="s">
        <v>25</v>
      </c>
      <c r="B24" s="20">
        <v>257.33333333333337</v>
      </c>
      <c r="C24" s="20">
        <v>269</v>
      </c>
      <c r="D24" s="20">
        <v>288.58333333333337</v>
      </c>
      <c r="E24" s="20">
        <v>286.66666666666669</v>
      </c>
      <c r="F24" s="20">
        <v>284.08333333333331</v>
      </c>
      <c r="G24" s="20">
        <v>284</v>
      </c>
      <c r="H24" s="20">
        <v>285.33333333333337</v>
      </c>
      <c r="I24" s="20">
        <v>292</v>
      </c>
      <c r="J24" s="20">
        <v>298</v>
      </c>
      <c r="K24" s="20">
        <v>280.25</v>
      </c>
      <c r="L24" s="20">
        <v>295.33333333333337</v>
      </c>
      <c r="M24" s="20"/>
      <c r="N24" s="20"/>
      <c r="P24" s="19" t="s">
        <v>33</v>
      </c>
      <c r="Q24" s="24">
        <f t="shared" ref="Q24:AC24" si="11">B60</f>
        <v>5.9947955151476225E-2</v>
      </c>
      <c r="R24" s="24">
        <f t="shared" si="11"/>
        <v>4.1992356447478105E-2</v>
      </c>
      <c r="S24" s="24">
        <f t="shared" si="11"/>
        <v>3.528033626570503E-2</v>
      </c>
      <c r="T24" s="24">
        <f t="shared" si="11"/>
        <v>3.3096600703302767E-2</v>
      </c>
      <c r="U24" s="24">
        <f t="shared" si="11"/>
        <v>2.7954371252085306E-2</v>
      </c>
      <c r="V24" s="24">
        <f t="shared" si="11"/>
        <v>2.3635365183964856E-2</v>
      </c>
      <c r="W24" s="24">
        <f t="shared" si="11"/>
        <v>2.3615260859572509E-2</v>
      </c>
      <c r="X24" s="24">
        <f t="shared" si="11"/>
        <v>2.281236395298215E-2</v>
      </c>
      <c r="Y24" s="24">
        <f t="shared" si="11"/>
        <v>3.0718212758530414E-2</v>
      </c>
      <c r="Z24" s="24">
        <f t="shared" si="11"/>
        <v>6.0001788428865242E-2</v>
      </c>
      <c r="AA24" s="24">
        <f t="shared" si="11"/>
        <v>5.0903168492745038E-2</v>
      </c>
      <c r="AB24" s="24">
        <f t="shared" si="11"/>
        <v>2.9157484319376165E-2</v>
      </c>
      <c r="AC24" s="24">
        <f t="shared" si="11"/>
        <v>2.1999999999999999E-2</v>
      </c>
    </row>
    <row r="25" spans="1:29">
      <c r="A25" t="s">
        <v>23</v>
      </c>
      <c r="B25" s="20">
        <v>60.333333333333329</v>
      </c>
      <c r="C25" s="20">
        <v>60.416666666666671</v>
      </c>
      <c r="D25" s="20">
        <v>57.583333333333336</v>
      </c>
      <c r="E25" s="20">
        <v>55.666666666666664</v>
      </c>
      <c r="F25" s="20">
        <v>55.166666666666671</v>
      </c>
      <c r="G25" s="20">
        <v>55</v>
      </c>
      <c r="H25" s="20">
        <v>55.25</v>
      </c>
      <c r="I25" s="20">
        <v>53</v>
      </c>
      <c r="J25" s="20">
        <v>51</v>
      </c>
      <c r="K25" s="20">
        <v>49.5</v>
      </c>
      <c r="L25" s="20">
        <v>51.083333333333329</v>
      </c>
      <c r="M25" s="20"/>
      <c r="N25" s="20"/>
      <c r="P25" s="19" t="s">
        <v>34</v>
      </c>
      <c r="Q25" s="24">
        <f t="shared" ref="Q25:AC25" si="12">B67</f>
        <v>4.4283212409306973E-2</v>
      </c>
      <c r="R25" s="24">
        <f t="shared" si="12"/>
        <v>3.5660091047040966E-2</v>
      </c>
      <c r="S25" s="24">
        <f t="shared" si="12"/>
        <v>2.80969030969031E-2</v>
      </c>
      <c r="T25" s="24">
        <f t="shared" si="12"/>
        <v>2.5116366249101869E-2</v>
      </c>
      <c r="U25" s="24">
        <f t="shared" si="12"/>
        <v>2.0071240514170665E-2</v>
      </c>
      <c r="V25" s="24">
        <f t="shared" si="12"/>
        <v>1.2290637426195926E-2</v>
      </c>
      <c r="W25" s="24">
        <f t="shared" si="12"/>
        <v>1.0561346571687891E-2</v>
      </c>
      <c r="X25" s="24">
        <f t="shared" si="12"/>
        <v>1.370697532744441E-2</v>
      </c>
      <c r="Y25" s="24">
        <f t="shared" si="12"/>
        <v>2.484055052030883E-2</v>
      </c>
      <c r="Z25" s="24">
        <f t="shared" si="12"/>
        <v>7.3999999999999996E-2</v>
      </c>
      <c r="AA25" s="24">
        <f t="shared" si="12"/>
        <v>6.3E-2</v>
      </c>
      <c r="AB25" s="24">
        <f t="shared" si="12"/>
        <v>2.3E-2</v>
      </c>
      <c r="AC25" s="24">
        <f t="shared" si="12"/>
        <v>1.9E-2</v>
      </c>
    </row>
    <row r="26" spans="1:29">
      <c r="A26" t="s">
        <v>13</v>
      </c>
      <c r="B26" s="20">
        <f>SUM(B22:B25)</f>
        <v>690.66666666666674</v>
      </c>
      <c r="C26" s="20">
        <f t="shared" ref="B26:N26" si="13">SUM(C22:C25)</f>
        <v>693.41666666666663</v>
      </c>
      <c r="D26" s="20">
        <f t="shared" si="13"/>
        <v>708.16666666666674</v>
      </c>
      <c r="E26" s="20">
        <f t="shared" si="13"/>
        <v>694.33333333333337</v>
      </c>
      <c r="F26" s="20">
        <f t="shared" si="13"/>
        <v>691.24999999999989</v>
      </c>
      <c r="G26" s="20">
        <f t="shared" si="13"/>
        <v>702</v>
      </c>
      <c r="H26" s="20">
        <f t="shared" si="13"/>
        <v>683.58333333333337</v>
      </c>
      <c r="I26" s="20">
        <f t="shared" si="13"/>
        <v>691</v>
      </c>
      <c r="J26" s="20">
        <f t="shared" si="13"/>
        <v>692</v>
      </c>
      <c r="K26" s="20">
        <f t="shared" si="13"/>
        <v>666.75</v>
      </c>
      <c r="L26" s="20">
        <f t="shared" si="13"/>
        <v>682.41666666666674</v>
      </c>
      <c r="M26" s="20">
        <f t="shared" si="13"/>
        <v>715</v>
      </c>
      <c r="N26" s="20">
        <f t="shared" si="13"/>
        <v>771</v>
      </c>
      <c r="P26" s="19" t="s">
        <v>35</v>
      </c>
      <c r="Q26" s="24">
        <f t="shared" ref="Q26:AC26" si="14">B73</f>
        <v>5.5019305019305E-2</v>
      </c>
      <c r="R26" s="24">
        <f t="shared" si="14"/>
        <v>3.7495493330128603E-2</v>
      </c>
      <c r="S26" s="24">
        <f t="shared" si="14"/>
        <v>3.6714521063779697E-2</v>
      </c>
      <c r="T26" s="24">
        <f t="shared" si="14"/>
        <v>4.7527604416706698E-2</v>
      </c>
      <c r="U26" s="24">
        <f t="shared" si="14"/>
        <v>4.4846292947558798E-2</v>
      </c>
      <c r="V26" s="24">
        <f t="shared" si="14"/>
        <v>4.5524599881446401E-2</v>
      </c>
      <c r="W26" s="24">
        <f t="shared" si="14"/>
        <v>5.0085931745642E-2</v>
      </c>
      <c r="X26" s="24">
        <f t="shared" si="14"/>
        <v>3.6381275770070297E-2</v>
      </c>
      <c r="Y26" s="24">
        <f t="shared" si="14"/>
        <v>5.82665695557174E-2</v>
      </c>
      <c r="Z26" s="24">
        <f t="shared" si="14"/>
        <v>7.0491188601424795E-2</v>
      </c>
      <c r="AA26" s="24">
        <f t="shared" si="14"/>
        <v>6.00805959213579E-2</v>
      </c>
      <c r="AB26" s="24">
        <f t="shared" si="14"/>
        <v>5.0349650349650402E-2</v>
      </c>
      <c r="AC26" s="24">
        <f t="shared" si="14"/>
        <v>4.15045395590143E-2</v>
      </c>
    </row>
    <row r="27" spans="1:29">
      <c r="A27" s="23"/>
      <c r="H27" s="21"/>
      <c r="I27" s="21"/>
      <c r="J27" s="21"/>
      <c r="K27" s="21"/>
      <c r="L27" s="21"/>
      <c r="M27" s="21"/>
      <c r="N27" s="21"/>
      <c r="P27" s="19" t="s">
        <v>36</v>
      </c>
      <c r="Q27" s="24">
        <v>7.3662572499760839E-2</v>
      </c>
      <c r="R27" s="24">
        <v>5.4983345728946843E-2</v>
      </c>
      <c r="S27" s="24">
        <v>4.2359618426924622E-2</v>
      </c>
      <c r="T27" s="24">
        <v>3.4927601868295972E-2</v>
      </c>
      <c r="U27" s="24">
        <v>2.8045564541485962E-2</v>
      </c>
      <c r="V27" s="25">
        <v>2.2082649243138103E-2</v>
      </c>
      <c r="W27" s="25">
        <v>2.0795363743357023E-2</v>
      </c>
      <c r="X27" s="25">
        <v>2.2633060953891337E-2</v>
      </c>
      <c r="Y27" s="25">
        <v>3.4645136977222213E-2</v>
      </c>
      <c r="Z27" s="25">
        <v>8.1046816847454919E-2</v>
      </c>
      <c r="AA27" s="25">
        <v>7.238076919518531E-2</v>
      </c>
      <c r="AB27" s="24">
        <v>3.6222981725983615E-2</v>
      </c>
      <c r="AC27" s="25" t="s">
        <v>37</v>
      </c>
    </row>
    <row r="28" spans="1:29" ht="15.95">
      <c r="A28" t="s">
        <v>36</v>
      </c>
      <c r="B28" s="21">
        <v>177511.91666666654</v>
      </c>
      <c r="C28" s="21">
        <v>179272.0833333332</v>
      </c>
      <c r="D28" s="21">
        <v>183015.58333333343</v>
      </c>
      <c r="E28" s="21">
        <v>185697.16666666666</v>
      </c>
      <c r="F28" s="21">
        <v>190678.50000000009</v>
      </c>
      <c r="G28" s="21">
        <v>196152.8333333334</v>
      </c>
      <c r="H28" s="21">
        <v>200088.83333333331</v>
      </c>
      <c r="I28" s="21">
        <v>204722.75</v>
      </c>
      <c r="J28" s="21">
        <v>208929.91666666648</v>
      </c>
      <c r="K28" s="21">
        <v>203366.58333333326</v>
      </c>
      <c r="L28" s="21">
        <v>208666</v>
      </c>
      <c r="M28" s="21">
        <v>218295</v>
      </c>
      <c r="N28" s="44"/>
    </row>
    <row r="29" spans="1:29">
      <c r="P29" s="27" t="s">
        <v>38</v>
      </c>
      <c r="Q29" s="28"/>
    </row>
    <row r="30" spans="1:29">
      <c r="A30" s="19" t="s">
        <v>24</v>
      </c>
      <c r="P30" s="19"/>
      <c r="Q30" s="19">
        <v>2011</v>
      </c>
      <c r="R30" s="19">
        <v>2012</v>
      </c>
      <c r="S30" s="19">
        <v>2013</v>
      </c>
      <c r="T30" s="19">
        <v>2014</v>
      </c>
      <c r="U30" s="19">
        <v>2015</v>
      </c>
      <c r="V30" s="19">
        <v>2016</v>
      </c>
      <c r="W30" s="19">
        <v>2017</v>
      </c>
      <c r="X30" s="19">
        <v>2018</v>
      </c>
      <c r="Y30" s="19">
        <v>2019</v>
      </c>
      <c r="Z30" s="19">
        <v>2020</v>
      </c>
      <c r="AA30" s="19">
        <v>2021</v>
      </c>
      <c r="AB30" s="19">
        <v>2022</v>
      </c>
      <c r="AC30" s="19">
        <v>2023</v>
      </c>
    </row>
    <row r="31" spans="1:29">
      <c r="B31" s="19">
        <v>2011</v>
      </c>
      <c r="C31" s="19">
        <v>2012</v>
      </c>
      <c r="D31" s="19">
        <v>2013</v>
      </c>
      <c r="E31" s="19">
        <v>2014</v>
      </c>
      <c r="F31" s="19">
        <v>2015</v>
      </c>
      <c r="G31" s="19">
        <v>2016</v>
      </c>
      <c r="H31" s="19">
        <v>2017</v>
      </c>
      <c r="I31" s="19">
        <v>2018</v>
      </c>
      <c r="J31" s="19">
        <v>2019</v>
      </c>
      <c r="K31" s="19">
        <v>2020</v>
      </c>
      <c r="L31" s="19">
        <v>2021</v>
      </c>
      <c r="M31" s="19">
        <v>2022</v>
      </c>
      <c r="N31" s="19">
        <v>2023</v>
      </c>
      <c r="P31" s="19" t="s">
        <v>33</v>
      </c>
      <c r="Q31" s="32">
        <f t="shared" ref="Q31:AC31" si="15">B84</f>
        <v>9753.6666666666642</v>
      </c>
      <c r="R31" s="32">
        <f t="shared" si="15"/>
        <v>10152.166666666666</v>
      </c>
      <c r="S31" s="32">
        <f t="shared" si="15"/>
        <v>10500.25</v>
      </c>
      <c r="T31" s="32">
        <f t="shared" si="15"/>
        <v>10517.25</v>
      </c>
      <c r="U31" s="32">
        <f t="shared" si="15"/>
        <v>10781.166666666666</v>
      </c>
      <c r="V31" s="32">
        <f t="shared" si="15"/>
        <v>11111.166666666666</v>
      </c>
      <c r="W31" s="32">
        <f t="shared" si="15"/>
        <v>11328.75</v>
      </c>
      <c r="X31" s="32">
        <f t="shared" si="15"/>
        <v>11222</v>
      </c>
      <c r="Y31" s="32">
        <f t="shared" si="15"/>
        <v>11106</v>
      </c>
      <c r="Z31" s="32">
        <f t="shared" si="15"/>
        <v>10512</v>
      </c>
      <c r="AA31" s="32">
        <f t="shared" si="15"/>
        <v>10683.666666666668</v>
      </c>
      <c r="AB31" s="32">
        <f t="shared" si="15"/>
        <v>11461</v>
      </c>
      <c r="AC31" s="32">
        <f t="shared" si="15"/>
        <v>12019</v>
      </c>
    </row>
    <row r="32" spans="1:29">
      <c r="A32" t="s">
        <v>9</v>
      </c>
      <c r="B32">
        <v>596</v>
      </c>
      <c r="C32">
        <v>419</v>
      </c>
      <c r="D32">
        <v>365</v>
      </c>
      <c r="E32">
        <v>332</v>
      </c>
      <c r="F32">
        <v>286</v>
      </c>
      <c r="G32">
        <v>246</v>
      </c>
      <c r="H32">
        <v>254</v>
      </c>
      <c r="I32">
        <v>242</v>
      </c>
      <c r="J32">
        <v>332</v>
      </c>
      <c r="K32">
        <v>630</v>
      </c>
      <c r="L32">
        <v>530</v>
      </c>
      <c r="M32">
        <v>324</v>
      </c>
      <c r="N32">
        <v>262</v>
      </c>
      <c r="P32" s="19" t="s">
        <v>34</v>
      </c>
      <c r="Q32" s="32">
        <f t="shared" ref="Q32:AC32" si="16">B91</f>
        <v>2546.666666666667</v>
      </c>
      <c r="R32" s="32">
        <f t="shared" si="16"/>
        <v>2542.0000000000005</v>
      </c>
      <c r="S32" s="32">
        <f t="shared" si="16"/>
        <v>2594.333333333333</v>
      </c>
      <c r="T32" s="32">
        <f t="shared" si="16"/>
        <v>2600.5833333333335</v>
      </c>
      <c r="U32" s="32">
        <f t="shared" si="16"/>
        <v>2636.416666666667</v>
      </c>
      <c r="V32" s="32">
        <f t="shared" si="16"/>
        <v>2733</v>
      </c>
      <c r="W32" s="32">
        <f t="shared" si="16"/>
        <v>2998.25</v>
      </c>
      <c r="X32" s="32">
        <f t="shared" si="16"/>
        <v>3238.3333333333335</v>
      </c>
      <c r="Y32" s="32">
        <f t="shared" si="16"/>
        <v>2905</v>
      </c>
      <c r="Z32" s="32">
        <f t="shared" si="16"/>
        <v>2766</v>
      </c>
      <c r="AA32" s="32">
        <f t="shared" si="16"/>
        <v>2660</v>
      </c>
      <c r="AB32" s="32">
        <f t="shared" si="16"/>
        <v>3004</v>
      </c>
      <c r="AC32" s="32">
        <f t="shared" si="16"/>
        <v>3276</v>
      </c>
    </row>
    <row r="33" spans="1:29">
      <c r="A33" t="s">
        <v>10</v>
      </c>
      <c r="B33">
        <v>20</v>
      </c>
      <c r="C33">
        <v>17</v>
      </c>
      <c r="D33">
        <v>9</v>
      </c>
      <c r="E33">
        <v>16</v>
      </c>
      <c r="F33">
        <v>16</v>
      </c>
      <c r="G33">
        <v>15</v>
      </c>
      <c r="H33">
        <v>13</v>
      </c>
      <c r="I33">
        <v>13</v>
      </c>
      <c r="J33">
        <v>15</v>
      </c>
      <c r="K33">
        <v>29</v>
      </c>
      <c r="L33">
        <v>28</v>
      </c>
      <c r="M33">
        <v>11</v>
      </c>
      <c r="N33">
        <v>6</v>
      </c>
      <c r="P33" s="19" t="s">
        <v>35</v>
      </c>
      <c r="Q33" s="32">
        <f t="shared" ref="Q33:AC33" si="17">B97</f>
        <v>652.66666666666674</v>
      </c>
      <c r="R33" s="32">
        <f t="shared" si="17"/>
        <v>667.41666666666663</v>
      </c>
      <c r="S33" s="32">
        <f t="shared" si="17"/>
        <v>682.16666666666674</v>
      </c>
      <c r="T33" s="32">
        <f t="shared" si="17"/>
        <v>661.33333333333337</v>
      </c>
      <c r="U33" s="32">
        <f t="shared" si="17"/>
        <v>660.24999999999989</v>
      </c>
      <c r="V33" s="32">
        <f t="shared" si="17"/>
        <v>670</v>
      </c>
      <c r="W33" s="32">
        <f t="shared" si="17"/>
        <v>649.58333333333337</v>
      </c>
      <c r="X33" s="32">
        <f t="shared" si="17"/>
        <v>666</v>
      </c>
      <c r="Y33" s="32">
        <f t="shared" si="17"/>
        <v>652</v>
      </c>
      <c r="Z33" s="32">
        <f t="shared" si="17"/>
        <v>619.75</v>
      </c>
      <c r="AA33" s="32">
        <f t="shared" si="17"/>
        <v>641.41666666666674</v>
      </c>
      <c r="AB33" s="32">
        <f t="shared" si="17"/>
        <v>679</v>
      </c>
      <c r="AC33" s="32">
        <f t="shared" si="17"/>
        <v>739</v>
      </c>
    </row>
    <row r="34" spans="1:29">
      <c r="A34" t="s">
        <v>11</v>
      </c>
      <c r="B34">
        <v>5</v>
      </c>
      <c r="C34">
        <v>6</v>
      </c>
      <c r="D34">
        <v>5</v>
      </c>
      <c r="E34">
        <v>8</v>
      </c>
      <c r="F34">
        <v>6</v>
      </c>
      <c r="G34">
        <v>5</v>
      </c>
      <c r="H34">
        <v>6</v>
      </c>
      <c r="I34">
        <v>5</v>
      </c>
      <c r="J34">
        <v>4</v>
      </c>
      <c r="K34">
        <v>7</v>
      </c>
      <c r="L34">
        <v>10</v>
      </c>
      <c r="M34">
        <v>5</v>
      </c>
      <c r="N34">
        <v>5</v>
      </c>
      <c r="P34" s="19" t="s">
        <v>36</v>
      </c>
      <c r="Q34" s="32">
        <f t="shared" ref="Q34:AB34" si="18">B99</f>
        <v>164445.5833333334</v>
      </c>
      <c r="R34" s="32">
        <f t="shared" si="18"/>
        <v>169434.08333333343</v>
      </c>
      <c r="S34" s="32">
        <f t="shared" si="18"/>
        <v>175288.75000000012</v>
      </c>
      <c r="T34" s="32">
        <f t="shared" si="18"/>
        <v>179222.83333333337</v>
      </c>
      <c r="U34" s="32">
        <f t="shared" si="18"/>
        <v>185336.66666666672</v>
      </c>
      <c r="V34" s="32">
        <f t="shared" si="18"/>
        <v>191968.58333333326</v>
      </c>
      <c r="W34" s="32">
        <f t="shared" si="18"/>
        <v>195905.08333333334</v>
      </c>
      <c r="X34" s="32">
        <f t="shared" si="18"/>
        <v>200079.91666666666</v>
      </c>
      <c r="Y34" s="32">
        <f t="shared" si="18"/>
        <v>201692.08333333334</v>
      </c>
      <c r="Z34" s="32">
        <f t="shared" si="18"/>
        <v>186855.73666666669</v>
      </c>
      <c r="AA34" s="32">
        <f t="shared" si="18"/>
        <v>193583.99999999991</v>
      </c>
      <c r="AB34" s="32">
        <f t="shared" si="18"/>
        <v>209987</v>
      </c>
    </row>
    <row r="35" spans="1:29">
      <c r="A35" t="s">
        <v>12</v>
      </c>
      <c r="B35">
        <v>1</v>
      </c>
      <c r="C35">
        <v>3</v>
      </c>
      <c r="D35">
        <v>5</v>
      </c>
      <c r="E35">
        <v>4</v>
      </c>
      <c r="F35">
        <v>2</v>
      </c>
      <c r="G35">
        <v>3</v>
      </c>
      <c r="H35">
        <v>3</v>
      </c>
      <c r="I35">
        <v>3</v>
      </c>
      <c r="J35">
        <v>1</v>
      </c>
      <c r="K35">
        <v>5</v>
      </c>
      <c r="L35">
        <v>5</v>
      </c>
      <c r="M35">
        <v>4</v>
      </c>
      <c r="N35">
        <v>1</v>
      </c>
    </row>
    <row r="36" spans="1:29">
      <c r="A36" t="s">
        <v>13</v>
      </c>
      <c r="B36">
        <v>622</v>
      </c>
      <c r="C36">
        <v>445</v>
      </c>
      <c r="D36">
        <v>384</v>
      </c>
      <c r="E36">
        <v>360</v>
      </c>
      <c r="F36">
        <v>310</v>
      </c>
      <c r="G36">
        <v>269</v>
      </c>
      <c r="H36">
        <v>274</v>
      </c>
      <c r="I36">
        <v>262</v>
      </c>
      <c r="J36">
        <f>SUM(J32:J35)</f>
        <v>352</v>
      </c>
      <c r="K36">
        <f t="shared" ref="K36:N36" si="19">SUM(K32:K35)</f>
        <v>671</v>
      </c>
      <c r="L36">
        <f t="shared" si="19"/>
        <v>573</v>
      </c>
      <c r="M36">
        <f t="shared" si="19"/>
        <v>344</v>
      </c>
      <c r="N36">
        <f t="shared" si="19"/>
        <v>274</v>
      </c>
      <c r="P36" s="27" t="s">
        <v>39</v>
      </c>
      <c r="Q36" s="28"/>
    </row>
    <row r="37" spans="1:29">
      <c r="F37" t="s">
        <v>14</v>
      </c>
      <c r="I37" t="s">
        <v>14</v>
      </c>
      <c r="Q37" s="19">
        <v>2011</v>
      </c>
      <c r="R37" s="19">
        <v>2012</v>
      </c>
      <c r="S37" s="19">
        <v>2013</v>
      </c>
      <c r="T37" s="19">
        <v>2014</v>
      </c>
      <c r="U37" s="19">
        <v>2015</v>
      </c>
      <c r="V37" s="19">
        <v>2016</v>
      </c>
      <c r="W37" s="19">
        <v>2017</v>
      </c>
      <c r="X37" s="19">
        <v>2018</v>
      </c>
      <c r="Y37" s="19">
        <v>2019</v>
      </c>
      <c r="Z37" s="19">
        <v>2020</v>
      </c>
      <c r="AA37" s="19">
        <v>2021</v>
      </c>
      <c r="AB37" s="19">
        <v>2022</v>
      </c>
      <c r="AC37" s="19">
        <v>2023</v>
      </c>
    </row>
    <row r="38" spans="1:29">
      <c r="A38" t="s">
        <v>15</v>
      </c>
      <c r="B38">
        <v>80</v>
      </c>
      <c r="C38">
        <v>64</v>
      </c>
      <c r="D38">
        <v>50</v>
      </c>
      <c r="E38">
        <v>46</v>
      </c>
      <c r="F38">
        <v>41</v>
      </c>
      <c r="G38">
        <v>20</v>
      </c>
      <c r="H38">
        <v>21</v>
      </c>
      <c r="I38">
        <v>31</v>
      </c>
      <c r="J38">
        <v>55</v>
      </c>
      <c r="K38">
        <v>146</v>
      </c>
      <c r="L38">
        <v>120</v>
      </c>
      <c r="M38">
        <v>46</v>
      </c>
      <c r="N38">
        <v>45</v>
      </c>
      <c r="P38" s="19" t="s">
        <v>33</v>
      </c>
      <c r="Q38" s="24">
        <f t="shared" ref="Q38:AB38" si="20">Q31/Q9</f>
        <v>0.94005204484852378</v>
      </c>
      <c r="R38" s="24">
        <f t="shared" si="20"/>
        <v>0.95800764355252188</v>
      </c>
      <c r="S38" s="24">
        <f t="shared" si="20"/>
        <v>0.96471966373429496</v>
      </c>
      <c r="T38" s="24">
        <f t="shared" si="20"/>
        <v>0.96690339929669722</v>
      </c>
      <c r="U38" s="24">
        <f t="shared" si="20"/>
        <v>0.97219592106647423</v>
      </c>
      <c r="V38" s="24">
        <f t="shared" si="20"/>
        <v>0.97626944902068458</v>
      </c>
      <c r="W38" s="24">
        <f t="shared" si="20"/>
        <v>0.97639192139737985</v>
      </c>
      <c r="X38" s="24">
        <f t="shared" si="20"/>
        <v>0.97710056595559425</v>
      </c>
      <c r="Y38" s="24">
        <f t="shared" si="20"/>
        <v>0.96919451959158742</v>
      </c>
      <c r="Z38" s="24">
        <f t="shared" si="20"/>
        <v>0.93999821157113472</v>
      </c>
      <c r="AA38" s="24">
        <f t="shared" si="20"/>
        <v>0.94909683150725499</v>
      </c>
      <c r="AB38" s="24">
        <f t="shared" si="20"/>
        <v>0.97143583658247157</v>
      </c>
      <c r="AC38" s="24">
        <f t="shared" ref="AC38" si="21">AC31/AC9</f>
        <v>0.97771089237777598</v>
      </c>
    </row>
    <row r="39" spans="1:29">
      <c r="A39" t="s">
        <v>16</v>
      </c>
      <c r="M39">
        <v>24</v>
      </c>
      <c r="N39">
        <v>17</v>
      </c>
      <c r="P39" s="19" t="s">
        <v>34</v>
      </c>
      <c r="Q39" s="24">
        <f t="shared" ref="Q39:AB39" si="22">Q32/Q10</f>
        <v>0.95571678759069301</v>
      </c>
      <c r="R39" s="24">
        <f t="shared" si="22"/>
        <v>0.96433990895295907</v>
      </c>
      <c r="S39" s="24">
        <f t="shared" si="22"/>
        <v>0.97190309690309695</v>
      </c>
      <c r="T39" s="24">
        <f t="shared" si="22"/>
        <v>0.97488363375089815</v>
      </c>
      <c r="U39" s="24">
        <f t="shared" si="22"/>
        <v>0.97992875948582936</v>
      </c>
      <c r="V39" s="24">
        <f t="shared" si="22"/>
        <v>0.98795035546451371</v>
      </c>
      <c r="W39" s="24">
        <f t="shared" si="22"/>
        <v>0.98954866745510062</v>
      </c>
      <c r="X39" s="24">
        <f t="shared" si="22"/>
        <v>0.98639455782312935</v>
      </c>
      <c r="Y39" s="24">
        <f t="shared" si="22"/>
        <v>0.97515944947969113</v>
      </c>
      <c r="Z39" s="24">
        <f t="shared" si="22"/>
        <v>0.92601272179444261</v>
      </c>
      <c r="AA39" s="24">
        <f t="shared" si="22"/>
        <v>0.93661971830985913</v>
      </c>
      <c r="AB39" s="24">
        <f t="shared" si="22"/>
        <v>0.97659297789336796</v>
      </c>
      <c r="AC39" s="24">
        <f t="shared" ref="AC39" si="23">AC32/AC10</f>
        <v>0.98113207547169812</v>
      </c>
    </row>
    <row r="40" spans="1:29">
      <c r="A40" t="s">
        <v>17</v>
      </c>
      <c r="B40">
        <v>2</v>
      </c>
      <c r="C40">
        <v>1</v>
      </c>
      <c r="D40">
        <v>1</v>
      </c>
      <c r="E40">
        <v>1</v>
      </c>
      <c r="F40">
        <v>1</v>
      </c>
      <c r="G40">
        <v>1</v>
      </c>
      <c r="H40">
        <v>0</v>
      </c>
      <c r="I40">
        <v>0</v>
      </c>
      <c r="J40">
        <v>1</v>
      </c>
      <c r="K40">
        <v>1</v>
      </c>
      <c r="L40">
        <v>2</v>
      </c>
      <c r="M40">
        <v>2</v>
      </c>
      <c r="N40">
        <v>3</v>
      </c>
      <c r="P40" s="19" t="s">
        <v>35</v>
      </c>
      <c r="Q40" s="24">
        <f t="shared" ref="Q40:AB40" si="24">Q33/Q11</f>
        <v>0.94498069498069504</v>
      </c>
      <c r="R40" s="24">
        <f t="shared" si="24"/>
        <v>0.96250450666987142</v>
      </c>
      <c r="S40" s="24">
        <f t="shared" si="24"/>
        <v>0.9632854789362203</v>
      </c>
      <c r="T40" s="24">
        <f t="shared" si="24"/>
        <v>0.95247239558329333</v>
      </c>
      <c r="U40" s="24">
        <f t="shared" si="24"/>
        <v>0.95515370705244118</v>
      </c>
      <c r="V40" s="24">
        <f t="shared" si="24"/>
        <v>0.95441595441595439</v>
      </c>
      <c r="W40" s="24">
        <f t="shared" si="24"/>
        <v>0.95026209923198834</v>
      </c>
      <c r="X40" s="24">
        <f t="shared" si="24"/>
        <v>0.9638205499276411</v>
      </c>
      <c r="Y40" s="24">
        <f t="shared" si="24"/>
        <v>0.94219653179190754</v>
      </c>
      <c r="Z40" s="24">
        <f t="shared" si="24"/>
        <v>0.92950881139857522</v>
      </c>
      <c r="AA40" s="24">
        <f t="shared" si="24"/>
        <v>0.93991940407864205</v>
      </c>
      <c r="AB40" s="24">
        <f t="shared" si="24"/>
        <v>0.94965034965034967</v>
      </c>
      <c r="AC40" s="24">
        <f t="shared" ref="AC40" si="25">AC33/AC11</f>
        <v>0.95849546044098577</v>
      </c>
    </row>
    <row r="41" spans="1:29">
      <c r="A41" t="s">
        <v>18</v>
      </c>
      <c r="B41">
        <v>22</v>
      </c>
      <c r="C41">
        <v>18</v>
      </c>
      <c r="D41">
        <v>14</v>
      </c>
      <c r="E41">
        <v>14</v>
      </c>
      <c r="F41">
        <v>7</v>
      </c>
      <c r="G41">
        <v>7</v>
      </c>
      <c r="H41">
        <v>5</v>
      </c>
      <c r="I41">
        <v>6</v>
      </c>
      <c r="J41">
        <v>7</v>
      </c>
      <c r="K41">
        <v>31</v>
      </c>
      <c r="L41">
        <v>24</v>
      </c>
      <c r="P41" s="19" t="s">
        <v>36</v>
      </c>
      <c r="Q41" s="24">
        <f t="shared" ref="Q41:AB41" si="26">Q34/Q12</f>
        <v>0.92639179623152168</v>
      </c>
      <c r="R41" s="24">
        <f t="shared" si="26"/>
        <v>0.94512252093535787</v>
      </c>
      <c r="S41" s="24">
        <f t="shared" si="26"/>
        <v>0.95778046222839874</v>
      </c>
      <c r="T41" s="24">
        <f t="shared" si="26"/>
        <v>0.96513499128958191</v>
      </c>
      <c r="U41" s="24">
        <f t="shared" si="26"/>
        <v>0.97198513029348688</v>
      </c>
      <c r="V41" s="24">
        <f t="shared" si="26"/>
        <v>0.97866841926830794</v>
      </c>
      <c r="W41" s="24">
        <f t="shared" si="26"/>
        <v>0.97909053728635542</v>
      </c>
      <c r="X41" s="24">
        <f t="shared" si="26"/>
        <v>0.97732136104398093</v>
      </c>
      <c r="Y41" s="24">
        <f t="shared" si="26"/>
        <v>0.96535760197099674</v>
      </c>
      <c r="Z41" s="24">
        <f t="shared" si="26"/>
        <v>0.91881239092459932</v>
      </c>
      <c r="AA41" s="24">
        <f t="shared" si="26"/>
        <v>0.92772181380771146</v>
      </c>
      <c r="AB41" s="24" t="e">
        <f>AB34/AB12</f>
        <v>#DIV/0!</v>
      </c>
    </row>
    <row r="42" spans="1:29">
      <c r="A42" t="s">
        <v>19</v>
      </c>
      <c r="B42">
        <v>14</v>
      </c>
      <c r="C42">
        <v>11</v>
      </c>
      <c r="D42">
        <v>10</v>
      </c>
      <c r="E42">
        <v>6</v>
      </c>
      <c r="F42">
        <v>5</v>
      </c>
      <c r="G42">
        <v>6</v>
      </c>
      <c r="H42">
        <v>6</v>
      </c>
      <c r="I42">
        <v>8</v>
      </c>
      <c r="J42">
        <v>11</v>
      </c>
      <c r="K42">
        <v>43</v>
      </c>
      <c r="L42">
        <v>35</v>
      </c>
    </row>
    <row r="43" spans="1:29">
      <c r="A43" t="s">
        <v>13</v>
      </c>
      <c r="B43">
        <f>SUM(B38:B42)</f>
        <v>118</v>
      </c>
      <c r="C43">
        <f t="shared" ref="C43:N43" si="27">SUM(C38:C42)</f>
        <v>94</v>
      </c>
      <c r="D43">
        <f t="shared" si="27"/>
        <v>75</v>
      </c>
      <c r="E43">
        <f t="shared" si="27"/>
        <v>67</v>
      </c>
      <c r="F43">
        <f t="shared" si="27"/>
        <v>54</v>
      </c>
      <c r="G43">
        <f t="shared" si="27"/>
        <v>34</v>
      </c>
      <c r="H43">
        <f t="shared" si="27"/>
        <v>32</v>
      </c>
      <c r="I43">
        <f t="shared" si="27"/>
        <v>45</v>
      </c>
      <c r="J43">
        <f t="shared" si="27"/>
        <v>74</v>
      </c>
      <c r="K43">
        <f t="shared" si="27"/>
        <v>221</v>
      </c>
      <c r="L43">
        <f t="shared" si="27"/>
        <v>181</v>
      </c>
      <c r="M43">
        <f t="shared" si="27"/>
        <v>72</v>
      </c>
      <c r="N43">
        <f t="shared" si="27"/>
        <v>65</v>
      </c>
    </row>
    <row r="44" spans="1:29">
      <c r="H44" t="s">
        <v>14</v>
      </c>
    </row>
    <row r="45" spans="1:29">
      <c r="A45" t="s">
        <v>20</v>
      </c>
      <c r="B45">
        <v>19</v>
      </c>
      <c r="C45">
        <v>13</v>
      </c>
      <c r="D45">
        <v>12</v>
      </c>
      <c r="E45">
        <v>11</v>
      </c>
      <c r="F45">
        <v>10</v>
      </c>
      <c r="G45">
        <v>7</v>
      </c>
      <c r="H45">
        <v>6</v>
      </c>
      <c r="I45">
        <v>8</v>
      </c>
      <c r="J45" s="36">
        <v>14</v>
      </c>
      <c r="K45">
        <v>17</v>
      </c>
      <c r="L45">
        <v>16</v>
      </c>
      <c r="M45">
        <v>19</v>
      </c>
      <c r="N45">
        <v>19</v>
      </c>
    </row>
    <row r="46" spans="1:29">
      <c r="A46" t="s">
        <v>25</v>
      </c>
      <c r="J46" s="36"/>
      <c r="M46">
        <v>17</v>
      </c>
      <c r="N46">
        <v>13</v>
      </c>
    </row>
    <row r="47" spans="1:29">
      <c r="A47" t="s">
        <v>22</v>
      </c>
      <c r="B47">
        <v>15</v>
      </c>
      <c r="C47">
        <v>12</v>
      </c>
      <c r="D47">
        <v>13</v>
      </c>
      <c r="E47">
        <v>20</v>
      </c>
      <c r="F47">
        <v>19</v>
      </c>
      <c r="G47">
        <v>23</v>
      </c>
      <c r="H47">
        <v>27</v>
      </c>
      <c r="I47">
        <v>16</v>
      </c>
      <c r="J47">
        <v>24</v>
      </c>
      <c r="K47">
        <v>28</v>
      </c>
      <c r="L47">
        <v>24</v>
      </c>
    </row>
    <row r="48" spans="1:29">
      <c r="A48" t="s">
        <v>23</v>
      </c>
      <c r="B48">
        <v>4</v>
      </c>
      <c r="C48">
        <v>1</v>
      </c>
      <c r="D48">
        <v>1</v>
      </c>
      <c r="E48">
        <v>2</v>
      </c>
      <c r="F48">
        <v>2</v>
      </c>
      <c r="G48">
        <v>2</v>
      </c>
      <c r="H48">
        <v>1</v>
      </c>
      <c r="I48">
        <v>1</v>
      </c>
      <c r="J48">
        <v>2</v>
      </c>
      <c r="K48">
        <v>2</v>
      </c>
      <c r="L48">
        <v>1</v>
      </c>
    </row>
    <row r="49" spans="1:15">
      <c r="A49" t="s">
        <v>13</v>
      </c>
      <c r="B49">
        <f>SUM(B45:B48)</f>
        <v>38</v>
      </c>
      <c r="C49">
        <f t="shared" ref="C49:N49" si="28">SUM(C45:C48)</f>
        <v>26</v>
      </c>
      <c r="D49">
        <f t="shared" si="28"/>
        <v>26</v>
      </c>
      <c r="E49">
        <f t="shared" si="28"/>
        <v>33</v>
      </c>
      <c r="F49">
        <f t="shared" si="28"/>
        <v>31</v>
      </c>
      <c r="G49">
        <f t="shared" si="28"/>
        <v>32</v>
      </c>
      <c r="H49">
        <f t="shared" si="28"/>
        <v>34</v>
      </c>
      <c r="I49">
        <f t="shared" si="28"/>
        <v>25</v>
      </c>
      <c r="J49">
        <f t="shared" si="28"/>
        <v>40</v>
      </c>
      <c r="K49">
        <f t="shared" si="28"/>
        <v>47</v>
      </c>
      <c r="L49">
        <f t="shared" si="28"/>
        <v>41</v>
      </c>
      <c r="M49">
        <f>SUM(M45:M48)</f>
        <v>36</v>
      </c>
      <c r="N49">
        <f t="shared" si="28"/>
        <v>32</v>
      </c>
    </row>
    <row r="51" spans="1:15" ht="15.95">
      <c r="A51" t="s">
        <v>36</v>
      </c>
      <c r="B51" s="21">
        <v>13066.333333333336</v>
      </c>
      <c r="C51" s="21">
        <v>9838.0000000000018</v>
      </c>
      <c r="D51" s="21">
        <v>7726.833333333333</v>
      </c>
      <c r="E51" s="21">
        <v>6474.3333333333339</v>
      </c>
      <c r="F51" s="21">
        <v>5341.8333333333321</v>
      </c>
      <c r="G51" s="21">
        <v>4324.4999999999982</v>
      </c>
      <c r="H51" s="21">
        <v>4171.1666666666661</v>
      </c>
      <c r="I51" s="21">
        <v>4642.9166666666652</v>
      </c>
      <c r="J51" s="21">
        <v>7237.7500000000018</v>
      </c>
      <c r="K51" s="21">
        <v>16511</v>
      </c>
      <c r="L51" s="21">
        <v>15082</v>
      </c>
      <c r="M51" s="21">
        <v>8308</v>
      </c>
      <c r="N51" s="44"/>
    </row>
    <row r="53" spans="1:15">
      <c r="O53" s="21"/>
    </row>
    <row r="54" spans="1:15">
      <c r="A54" s="19" t="s">
        <v>26</v>
      </c>
      <c r="B54" t="s">
        <v>6</v>
      </c>
    </row>
    <row r="55" spans="1:15">
      <c r="B55" s="19">
        <v>2011</v>
      </c>
      <c r="C55" s="19">
        <v>2012</v>
      </c>
      <c r="D55" s="19">
        <v>2013</v>
      </c>
      <c r="E55" s="19">
        <v>2014</v>
      </c>
      <c r="F55" s="19">
        <v>2015</v>
      </c>
      <c r="G55" s="19">
        <v>2016</v>
      </c>
      <c r="H55" s="19">
        <v>2017</v>
      </c>
      <c r="I55" s="19">
        <v>2018</v>
      </c>
      <c r="J55" s="19">
        <v>2019</v>
      </c>
      <c r="K55" s="19">
        <v>2020</v>
      </c>
      <c r="L55" s="19">
        <v>2021</v>
      </c>
      <c r="M55" s="19">
        <v>2022</v>
      </c>
      <c r="N55" s="19">
        <v>2023</v>
      </c>
    </row>
    <row r="56" spans="1:15">
      <c r="A56" t="s">
        <v>9</v>
      </c>
      <c r="B56" s="24">
        <v>6.3522586056551561E-2</v>
      </c>
      <c r="C56" s="24">
        <v>4.3761365681318574E-2</v>
      </c>
      <c r="D56" s="24">
        <v>3.7412777888923172E-2</v>
      </c>
      <c r="E56" s="24">
        <v>3.3607974369665242E-2</v>
      </c>
      <c r="F56" s="24">
        <v>2.854047880464677E-2</v>
      </c>
      <c r="G56" s="24">
        <v>2.3923590597496353E-2</v>
      </c>
      <c r="H56" s="24">
        <v>2.4139895325901356E-2</v>
      </c>
      <c r="I56" s="24">
        <v>2.3192601528881154E-2</v>
      </c>
      <c r="J56" s="24">
        <v>3.2000000000000001E-2</v>
      </c>
      <c r="K56" s="24">
        <v>6.3547962548653109E-2</v>
      </c>
      <c r="L56" s="24">
        <v>5.1668970994896708E-2</v>
      </c>
      <c r="M56" s="43">
        <v>2.9429412664358529E-2</v>
      </c>
      <c r="N56" s="43">
        <v>2.3E-2</v>
      </c>
    </row>
    <row r="57" spans="1:15">
      <c r="A57" t="s">
        <v>10</v>
      </c>
      <c r="B57" s="24">
        <v>3.7101488115005556E-2</v>
      </c>
      <c r="C57" s="24">
        <v>3.136149195715076E-2</v>
      </c>
      <c r="D57" s="24">
        <v>1.7484795763576987E-2</v>
      </c>
      <c r="E57" s="24">
        <v>2.9367722397655064E-2</v>
      </c>
      <c r="F57" s="24">
        <v>2.7525112726818152E-2</v>
      </c>
      <c r="G57" s="24">
        <v>2.6246177658787718E-2</v>
      </c>
      <c r="H57" s="24">
        <v>2.1142676034537355E-2</v>
      </c>
      <c r="I57" s="24">
        <v>2.1999999999999999E-2</v>
      </c>
      <c r="J57" s="24">
        <v>2.5000000000000001E-2</v>
      </c>
      <c r="K57" s="24">
        <v>5.1153927859144466E-2</v>
      </c>
      <c r="L57" s="24">
        <v>4.775660536562204E-2</v>
      </c>
      <c r="M57" s="43">
        <v>1.9787729722618632E-2</v>
      </c>
      <c r="N57" s="43">
        <v>0.01</v>
      </c>
    </row>
    <row r="58" spans="1:15">
      <c r="A58" t="s">
        <v>11</v>
      </c>
      <c r="B58" s="24">
        <v>2.0201063614300904E-2</v>
      </c>
      <c r="C58" s="24">
        <v>2.2269568660291891E-2</v>
      </c>
      <c r="D58" s="24">
        <v>1.9634030598056868E-2</v>
      </c>
      <c r="E58" s="24">
        <v>3.1640756535096577E-2</v>
      </c>
      <c r="F58" s="24">
        <v>2.102183526292745E-2</v>
      </c>
      <c r="G58" s="24">
        <v>1.83807567321768E-2</v>
      </c>
      <c r="H58" s="24">
        <v>1.9177508892422399E-2</v>
      </c>
      <c r="I58" s="24">
        <v>1.7000000000000001E-2</v>
      </c>
      <c r="J58" s="24">
        <v>1.2E-2</v>
      </c>
      <c r="K58" s="24">
        <v>2.8380351936568491E-2</v>
      </c>
      <c r="L58" s="24">
        <v>4.1369635046306912E-2</v>
      </c>
      <c r="M58" s="43">
        <v>1.9627697571050352E-2</v>
      </c>
      <c r="N58" s="43">
        <v>1.6E-2</v>
      </c>
    </row>
    <row r="59" spans="1:15">
      <c r="A59" t="s">
        <v>12</v>
      </c>
      <c r="B59" s="24">
        <v>6.1560637955067376E-3</v>
      </c>
      <c r="C59" s="24">
        <v>1.6722068630668843E-2</v>
      </c>
      <c r="D59" s="24">
        <v>2.4459212573401199E-2</v>
      </c>
      <c r="E59" s="24">
        <v>1.9324736721885928E-2</v>
      </c>
      <c r="F59" s="24">
        <v>1.2919259849409058E-2</v>
      </c>
      <c r="G59" s="24">
        <v>1.4221122909463133E-2</v>
      </c>
      <c r="H59" s="24">
        <v>1.6720830101400748E-2</v>
      </c>
      <c r="I59" s="24">
        <v>1.4999999999999999E-2</v>
      </c>
      <c r="J59" s="24">
        <v>7.0000000000000001E-3</v>
      </c>
      <c r="K59" s="24">
        <v>2.8428731329089355E-2</v>
      </c>
      <c r="L59" s="24">
        <v>2.6611134944468276E-2</v>
      </c>
      <c r="M59" s="43">
        <v>1.9388157745612516E-2</v>
      </c>
      <c r="N59" s="43">
        <v>7.0000000000000001E-3</v>
      </c>
    </row>
    <row r="60" spans="1:15">
      <c r="A60" t="s">
        <v>13</v>
      </c>
      <c r="B60" s="24">
        <f t="shared" ref="B60:M60" si="29">(B36/B13)</f>
        <v>5.9947955151476225E-2</v>
      </c>
      <c r="C60" s="24">
        <f t="shared" si="29"/>
        <v>4.1992356447478105E-2</v>
      </c>
      <c r="D60" s="24">
        <f t="shared" si="29"/>
        <v>3.528033626570503E-2</v>
      </c>
      <c r="E60" s="24">
        <f t="shared" si="29"/>
        <v>3.3096600703302767E-2</v>
      </c>
      <c r="F60" s="24">
        <f t="shared" si="29"/>
        <v>2.7954371252085306E-2</v>
      </c>
      <c r="G60" s="24">
        <f t="shared" si="29"/>
        <v>2.3635365183964856E-2</v>
      </c>
      <c r="H60" s="24">
        <f t="shared" si="29"/>
        <v>2.3615260859572509E-2</v>
      </c>
      <c r="I60" s="24">
        <f t="shared" si="29"/>
        <v>2.281236395298215E-2</v>
      </c>
      <c r="J60" s="24">
        <f t="shared" si="29"/>
        <v>3.0718212758530414E-2</v>
      </c>
      <c r="K60" s="24">
        <f t="shared" si="29"/>
        <v>6.0001788428865242E-2</v>
      </c>
      <c r="L60" s="24">
        <f t="shared" si="29"/>
        <v>5.0903168492745038E-2</v>
      </c>
      <c r="M60" s="24">
        <f t="shared" si="29"/>
        <v>2.9157484319376165E-2</v>
      </c>
      <c r="N60" s="24">
        <v>2.1999999999999999E-2</v>
      </c>
    </row>
    <row r="61" spans="1:15">
      <c r="B61" s="24"/>
      <c r="C61" s="24"/>
      <c r="D61" s="24"/>
      <c r="E61" s="24"/>
      <c r="F61" s="24"/>
      <c r="G61" s="24"/>
      <c r="H61" s="24"/>
      <c r="I61" s="24"/>
      <c r="K61" s="24"/>
      <c r="L61" s="24"/>
      <c r="M61" s="24"/>
      <c r="N61" s="24"/>
    </row>
    <row r="62" spans="1:15">
      <c r="A62" t="s">
        <v>15</v>
      </c>
      <c r="B62" s="24">
        <f t="shared" ref="B62:L62" si="30">SUM(B38/B15)</f>
        <v>4.1515308770108977E-2</v>
      </c>
      <c r="C62" s="24">
        <f t="shared" si="30"/>
        <v>3.3737480231945179E-2</v>
      </c>
      <c r="D62" s="24">
        <f t="shared" si="30"/>
        <v>2.6096033402922755E-2</v>
      </c>
      <c r="E62" s="24">
        <f t="shared" si="30"/>
        <v>2.4083769633507852E-2</v>
      </c>
      <c r="F62" s="24">
        <f t="shared" si="30"/>
        <v>2.1556256572029444E-2</v>
      </c>
      <c r="G62" s="24">
        <f t="shared" si="30"/>
        <v>1.0319917440660475E-2</v>
      </c>
      <c r="H62" s="24">
        <f t="shared" si="30"/>
        <v>9.8314606741573031E-3</v>
      </c>
      <c r="I62" s="24">
        <f t="shared" si="30"/>
        <v>1.2911286963765098E-2</v>
      </c>
      <c r="J62" s="24">
        <f t="shared" si="30"/>
        <v>2.5821596244131457E-2</v>
      </c>
      <c r="K62" s="24">
        <f t="shared" si="30"/>
        <v>6.6788655077767614E-2</v>
      </c>
      <c r="L62" s="24">
        <f t="shared" si="30"/>
        <v>5.8055152394775038E-2</v>
      </c>
      <c r="M62" s="24">
        <v>2.1999999999999999E-2</v>
      </c>
      <c r="N62" s="24">
        <v>2.1000000000000001E-2</v>
      </c>
    </row>
    <row r="63" spans="1:15">
      <c r="A63" t="s">
        <v>16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43">
        <v>2.5000000000000001E-2</v>
      </c>
      <c r="N63" s="43">
        <v>0.02</v>
      </c>
    </row>
    <row r="64" spans="1:15">
      <c r="A64" t="s">
        <v>17</v>
      </c>
      <c r="B64" s="24">
        <v>4.9115100585688819E-2</v>
      </c>
      <c r="C64" s="24">
        <v>2.0053475935828877E-2</v>
      </c>
      <c r="D64" s="24">
        <v>2.1572517896047305E-2</v>
      </c>
      <c r="E64" s="24">
        <v>3.2940398381574858E-2</v>
      </c>
      <c r="F64" s="24">
        <v>5.8964133306238557E-2</v>
      </c>
      <c r="G64" s="24">
        <v>2.8428348373201313E-2</v>
      </c>
      <c r="H64" s="24">
        <v>5.0505050505050509E-3</v>
      </c>
      <c r="I64" s="24">
        <v>5.9523809523809521E-3</v>
      </c>
      <c r="J64" s="24">
        <v>3.9E-2</v>
      </c>
      <c r="K64" s="24">
        <v>4.1000000000000002E-2</v>
      </c>
      <c r="L64" s="24">
        <v>5.8999999999999997E-2</v>
      </c>
      <c r="M64" s="43">
        <v>7.0788530465949809E-2</v>
      </c>
      <c r="N64" s="43">
        <v>2.5999999999999999E-2</v>
      </c>
    </row>
    <row r="65" spans="1:16">
      <c r="A65" t="s">
        <v>18</v>
      </c>
      <c r="B65" s="24">
        <v>4.6050552206098001E-2</v>
      </c>
      <c r="C65" s="24">
        <v>3.6284314412702613E-2</v>
      </c>
      <c r="D65" s="24">
        <v>2.8830328546800617E-2</v>
      </c>
      <c r="E65" s="24">
        <v>2.9613579731810186E-2</v>
      </c>
      <c r="F65" s="24">
        <v>1.41069628450532E-2</v>
      </c>
      <c r="G65" s="24">
        <v>1.3166178577102068E-2</v>
      </c>
      <c r="H65" s="24">
        <v>1.0783128179235615E-2</v>
      </c>
      <c r="I65" s="24">
        <v>1.2E-2</v>
      </c>
      <c r="J65" s="24">
        <v>1.4999999999999999E-2</v>
      </c>
      <c r="K65" s="24">
        <f>SUM(K41/K18)</f>
        <v>6.8281938325991193E-2</v>
      </c>
      <c r="L65" s="24">
        <v>1.4999999999999999E-2</v>
      </c>
      <c r="M65" s="24"/>
      <c r="N65" s="24"/>
    </row>
    <row r="66" spans="1:16">
      <c r="A66" t="s">
        <v>19</v>
      </c>
      <c r="B66" s="24">
        <v>6.4974551500660602E-2</v>
      </c>
      <c r="C66" s="24">
        <v>5.0704413018039907E-2</v>
      </c>
      <c r="D66" s="24">
        <v>4.5938743095310632E-2</v>
      </c>
      <c r="E66" s="24">
        <v>2.7258591110247265E-2</v>
      </c>
      <c r="F66" s="24">
        <v>1.8934283498442981E-2</v>
      </c>
      <c r="G66" s="24">
        <v>2.2820683001616285E-2</v>
      </c>
      <c r="H66" s="24">
        <v>1.7849419418183601E-2</v>
      </c>
      <c r="I66" s="24">
        <v>2.3E-2</v>
      </c>
      <c r="J66" s="24">
        <v>3.2000000000000001E-2</v>
      </c>
      <c r="K66" s="24">
        <v>0.14399999999999999</v>
      </c>
      <c r="L66" s="24">
        <v>0.115</v>
      </c>
      <c r="M66" s="24"/>
      <c r="N66" s="24"/>
    </row>
    <row r="67" spans="1:16">
      <c r="A67" t="s">
        <v>13</v>
      </c>
      <c r="B67" s="24">
        <f t="shared" ref="B67:J67" si="31">SUM(B43/B20)</f>
        <v>4.4283212409306973E-2</v>
      </c>
      <c r="C67" s="24">
        <f t="shared" si="31"/>
        <v>3.5660091047040966E-2</v>
      </c>
      <c r="D67" s="24">
        <f t="shared" si="31"/>
        <v>2.80969030969031E-2</v>
      </c>
      <c r="E67" s="24">
        <f t="shared" si="31"/>
        <v>2.5116366249101869E-2</v>
      </c>
      <c r="F67" s="24">
        <f t="shared" si="31"/>
        <v>2.0071240514170665E-2</v>
      </c>
      <c r="G67" s="24">
        <f t="shared" si="31"/>
        <v>1.2290637426195926E-2</v>
      </c>
      <c r="H67" s="24">
        <f t="shared" si="31"/>
        <v>1.0561346571687891E-2</v>
      </c>
      <c r="I67" s="24">
        <f t="shared" si="31"/>
        <v>1.370697532744441E-2</v>
      </c>
      <c r="J67" s="24">
        <f t="shared" si="31"/>
        <v>2.484055052030883E-2</v>
      </c>
      <c r="K67" s="24">
        <v>7.3999999999999996E-2</v>
      </c>
      <c r="L67" s="24">
        <v>6.3E-2</v>
      </c>
      <c r="M67" s="24">
        <v>2.3E-2</v>
      </c>
      <c r="N67" s="24">
        <v>1.9E-2</v>
      </c>
    </row>
    <row r="68" spans="1:16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</row>
    <row r="69" spans="1:16">
      <c r="A69" t="s">
        <v>20</v>
      </c>
      <c r="B69" s="24">
        <v>5.0938337801608599E-2</v>
      </c>
      <c r="C69" s="24">
        <v>3.5714285714285698E-2</v>
      </c>
      <c r="D69" s="24">
        <v>3.3149171270718203E-2</v>
      </c>
      <c r="E69" s="24">
        <v>3.125E-2</v>
      </c>
      <c r="F69" s="24">
        <v>2.8409090909090901E-2</v>
      </c>
      <c r="G69" s="24">
        <v>1.9283746556473799E-2</v>
      </c>
      <c r="H69" s="24">
        <v>1.7492711370262402E-2</v>
      </c>
      <c r="I69" s="24">
        <v>2.3121387283237E-2</v>
      </c>
      <c r="J69" s="24">
        <v>4.08163265306122E-2</v>
      </c>
      <c r="K69" s="24">
        <v>5.04451038575668E-2</v>
      </c>
      <c r="L69" s="24">
        <v>4.7619047619047603E-2</v>
      </c>
      <c r="M69" s="43">
        <v>5.6716417910447799E-2</v>
      </c>
      <c r="N69" s="43">
        <v>5.4913294797687903E-2</v>
      </c>
    </row>
    <row r="70" spans="1:16">
      <c r="A70" t="s">
        <v>40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43">
        <v>4.3549908870940963E-2</v>
      </c>
      <c r="N70" s="43">
        <v>3.1E-2</v>
      </c>
    </row>
    <row r="71" spans="1:16">
      <c r="A71" t="s">
        <v>22</v>
      </c>
      <c r="B71" s="24">
        <v>5.7663854216308284E-2</v>
      </c>
      <c r="C71" s="24">
        <v>4.558079902494639E-2</v>
      </c>
      <c r="D71" s="24">
        <v>4.5913924192702148E-2</v>
      </c>
      <c r="E71" s="24">
        <v>6.8885979275502898E-2</v>
      </c>
      <c r="F71" s="24">
        <v>6.7061051329371443E-2</v>
      </c>
      <c r="G71" s="24">
        <v>8.2754478387972466E-2</v>
      </c>
      <c r="H71" s="24">
        <v>9.5148507107547561E-2</v>
      </c>
      <c r="I71" s="24">
        <v>5.3999999999999999E-2</v>
      </c>
      <c r="J71" s="24">
        <v>8.1000000000000003E-2</v>
      </c>
      <c r="K71" s="24">
        <v>0.10199999999999999</v>
      </c>
      <c r="L71" s="24">
        <v>7.0999999999999994E-2</v>
      </c>
      <c r="M71" s="24"/>
      <c r="N71" s="24"/>
    </row>
    <row r="72" spans="1:16">
      <c r="A72" t="s">
        <v>23</v>
      </c>
      <c r="B72" s="24">
        <v>6.3327975413321705E-2</v>
      </c>
      <c r="C72" s="24">
        <v>2.2204818941143543E-2</v>
      </c>
      <c r="D72" s="24">
        <v>1.1704117088074862E-2</v>
      </c>
      <c r="E72" s="24">
        <v>3.1440396023729354E-2</v>
      </c>
      <c r="F72" s="24">
        <v>3.4657057881983401E-2</v>
      </c>
      <c r="G72" s="24">
        <v>3.4935666185666188E-2</v>
      </c>
      <c r="H72" s="24">
        <v>2.7425270978730095E-2</v>
      </c>
      <c r="I72" s="24">
        <v>1.4680672946488707E-2</v>
      </c>
      <c r="J72" s="24">
        <v>5.8999999999999997E-2</v>
      </c>
      <c r="K72" s="24">
        <v>3.8746998799519802E-2</v>
      </c>
      <c r="L72" s="24">
        <v>1.1190083193412826E-2</v>
      </c>
      <c r="M72" s="24"/>
      <c r="N72" s="24"/>
    </row>
    <row r="73" spans="1:16">
      <c r="A73" t="s">
        <v>13</v>
      </c>
      <c r="B73" s="24">
        <v>5.5019305019305E-2</v>
      </c>
      <c r="C73" s="24">
        <v>3.7495493330128603E-2</v>
      </c>
      <c r="D73" s="24">
        <v>3.6714521063779697E-2</v>
      </c>
      <c r="E73" s="24">
        <v>4.7527604416706698E-2</v>
      </c>
      <c r="F73" s="24">
        <v>4.4846292947558798E-2</v>
      </c>
      <c r="G73" s="24">
        <v>4.5524599881446401E-2</v>
      </c>
      <c r="H73" s="24">
        <v>5.0085931745642E-2</v>
      </c>
      <c r="I73" s="24">
        <v>3.6381275770070297E-2</v>
      </c>
      <c r="J73" s="24">
        <v>5.82665695557174E-2</v>
      </c>
      <c r="K73" s="24">
        <v>7.0491188601424795E-2</v>
      </c>
      <c r="L73" s="24">
        <v>6.00805959213579E-2</v>
      </c>
      <c r="M73" s="24">
        <v>5.0349650349650402E-2</v>
      </c>
      <c r="N73" s="24">
        <v>4.15045395590143E-2</v>
      </c>
      <c r="O73" s="24"/>
      <c r="P73" s="24"/>
    </row>
    <row r="75" spans="1:16" ht="14.25">
      <c r="A75" t="s">
        <v>36</v>
      </c>
      <c r="B75" s="24">
        <v>7.3662572499760839E-2</v>
      </c>
      <c r="C75" s="24">
        <v>5.4983345728946843E-2</v>
      </c>
      <c r="D75" s="24">
        <v>4.2359618426924622E-2</v>
      </c>
      <c r="E75" s="24">
        <v>3.4927601868295972E-2</v>
      </c>
      <c r="F75" s="24">
        <v>2.8045564541485962E-2</v>
      </c>
      <c r="G75" s="25">
        <v>2.2082649243138103E-2</v>
      </c>
      <c r="H75" s="25">
        <v>2.0795363743357023E-2</v>
      </c>
      <c r="I75" s="25">
        <v>2.2633060953891337E-2</v>
      </c>
      <c r="J75" s="25">
        <v>3.4645136977222213E-2</v>
      </c>
      <c r="K75" s="25">
        <v>8.1046816847454919E-2</v>
      </c>
      <c r="L75" s="25">
        <v>7.238076919518531E-2</v>
      </c>
      <c r="M75" s="24">
        <v>3.6222981725983615E-2</v>
      </c>
      <c r="N75" s="49" t="s">
        <v>37</v>
      </c>
    </row>
    <row r="78" spans="1:16">
      <c r="A78" s="19" t="s">
        <v>27</v>
      </c>
    </row>
    <row r="79" spans="1:16">
      <c r="B79" s="19">
        <v>2011</v>
      </c>
      <c r="C79" s="19">
        <v>2012</v>
      </c>
      <c r="D79" s="19">
        <v>2013</v>
      </c>
      <c r="E79" s="19">
        <v>2014</v>
      </c>
      <c r="F79" s="19">
        <v>2015</v>
      </c>
      <c r="G79" s="19">
        <v>2016</v>
      </c>
      <c r="H79" s="19">
        <v>2017</v>
      </c>
      <c r="I79" s="19">
        <v>2018</v>
      </c>
      <c r="J79" s="19">
        <v>2019</v>
      </c>
      <c r="K79" s="19">
        <v>2020</v>
      </c>
      <c r="L79" s="19">
        <v>2021</v>
      </c>
      <c r="M79" s="19">
        <v>2022</v>
      </c>
      <c r="N79" s="19">
        <v>2023</v>
      </c>
    </row>
    <row r="80" spans="1:16">
      <c r="A80" t="s">
        <v>9</v>
      </c>
      <c r="B80" s="20">
        <v>8832.8333333333321</v>
      </c>
      <c r="C80" s="20">
        <v>9207.75</v>
      </c>
      <c r="D80" s="20">
        <v>9530.5833333333321</v>
      </c>
      <c r="E80" s="20">
        <v>9551.1666666666679</v>
      </c>
      <c r="F80" s="20">
        <v>9767</v>
      </c>
      <c r="G80" s="20">
        <v>10069</v>
      </c>
      <c r="H80" s="20">
        <v>10260</v>
      </c>
      <c r="I80" s="20">
        <v>10155</v>
      </c>
      <c r="J80" s="20">
        <v>10040</v>
      </c>
      <c r="K80" s="20">
        <v>9514</v>
      </c>
      <c r="L80" s="20">
        <v>9720.6666666666679</v>
      </c>
      <c r="M80" s="20">
        <v>10422</v>
      </c>
      <c r="N80" s="20">
        <v>10914</v>
      </c>
    </row>
    <row r="81" spans="1:18">
      <c r="A81" t="s">
        <v>10</v>
      </c>
      <c r="B81" s="20">
        <v>524.91666666666663</v>
      </c>
      <c r="C81" s="20">
        <v>533.66666666666674</v>
      </c>
      <c r="D81" s="20">
        <v>547.33333333333326</v>
      </c>
      <c r="E81" s="20">
        <v>540.41666666666674</v>
      </c>
      <c r="F81" s="20">
        <v>561.16666666666674</v>
      </c>
      <c r="G81" s="20">
        <v>572</v>
      </c>
      <c r="H81" s="20">
        <v>579.75</v>
      </c>
      <c r="I81" s="20">
        <v>576</v>
      </c>
      <c r="J81" s="20">
        <v>573</v>
      </c>
      <c r="K81" s="20">
        <v>539</v>
      </c>
      <c r="L81" s="20">
        <v>556</v>
      </c>
      <c r="M81" s="20">
        <v>591</v>
      </c>
      <c r="N81" s="20">
        <v>621</v>
      </c>
    </row>
    <row r="82" spans="1:18">
      <c r="A82" t="s">
        <v>11</v>
      </c>
      <c r="B82" s="20">
        <v>221</v>
      </c>
      <c r="C82" s="20">
        <v>229.5</v>
      </c>
      <c r="D82" s="20">
        <v>236.83333333333331</v>
      </c>
      <c r="E82" s="20">
        <v>239.66666666666669</v>
      </c>
      <c r="F82" s="20">
        <v>262</v>
      </c>
      <c r="G82" s="20">
        <v>280</v>
      </c>
      <c r="H82" s="20">
        <v>297.58333333333331</v>
      </c>
      <c r="I82" s="20">
        <v>301</v>
      </c>
      <c r="J82" s="20">
        <v>304</v>
      </c>
      <c r="K82" s="20">
        <v>278</v>
      </c>
      <c r="L82" s="20">
        <v>227</v>
      </c>
      <c r="M82" s="20">
        <v>263</v>
      </c>
      <c r="N82" s="20">
        <v>290</v>
      </c>
    </row>
    <row r="83" spans="1:18">
      <c r="A83" t="s">
        <v>12</v>
      </c>
      <c r="B83" s="20">
        <v>174.91666666666669</v>
      </c>
      <c r="C83" s="20">
        <v>181.25</v>
      </c>
      <c r="D83" s="20">
        <v>185.5</v>
      </c>
      <c r="E83" s="20">
        <v>186</v>
      </c>
      <c r="F83" s="20">
        <v>191</v>
      </c>
      <c r="G83" s="20">
        <v>190.16666666666669</v>
      </c>
      <c r="H83" s="20">
        <v>191.41666666666666</v>
      </c>
      <c r="I83" s="20">
        <v>190</v>
      </c>
      <c r="J83" s="20">
        <v>189</v>
      </c>
      <c r="K83" s="20">
        <v>181</v>
      </c>
      <c r="L83" s="20">
        <v>180</v>
      </c>
      <c r="M83" s="20">
        <v>185</v>
      </c>
      <c r="N83" s="20">
        <v>194</v>
      </c>
    </row>
    <row r="84" spans="1:18">
      <c r="A84" t="s">
        <v>13</v>
      </c>
      <c r="B84" s="20">
        <f>SUM(B80:B83)</f>
        <v>9753.6666666666642</v>
      </c>
      <c r="C84" s="20">
        <f t="shared" ref="C84:N84" si="32">SUM(C80:C83)</f>
        <v>10152.166666666666</v>
      </c>
      <c r="D84" s="20">
        <f t="shared" si="32"/>
        <v>10500.25</v>
      </c>
      <c r="E84" s="20">
        <f t="shared" si="32"/>
        <v>10517.25</v>
      </c>
      <c r="F84" s="20">
        <f t="shared" si="32"/>
        <v>10781.166666666666</v>
      </c>
      <c r="G84" s="20">
        <f t="shared" si="32"/>
        <v>11111.166666666666</v>
      </c>
      <c r="H84" s="20">
        <f t="shared" si="32"/>
        <v>11328.75</v>
      </c>
      <c r="I84" s="20">
        <f t="shared" si="32"/>
        <v>11222</v>
      </c>
      <c r="J84" s="20">
        <f t="shared" si="32"/>
        <v>11106</v>
      </c>
      <c r="K84" s="20">
        <f t="shared" si="32"/>
        <v>10512</v>
      </c>
      <c r="L84" s="20">
        <f t="shared" si="32"/>
        <v>10683.666666666668</v>
      </c>
      <c r="M84" s="20">
        <f t="shared" si="32"/>
        <v>11461</v>
      </c>
      <c r="N84" s="20">
        <f t="shared" si="32"/>
        <v>12019</v>
      </c>
    </row>
    <row r="85" spans="1:18">
      <c r="B85" s="20" t="s">
        <v>14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8">
      <c r="A86" t="s">
        <v>15</v>
      </c>
      <c r="B86" s="20">
        <v>1847</v>
      </c>
      <c r="C86" s="20">
        <v>1833</v>
      </c>
      <c r="D86" s="20">
        <v>1866</v>
      </c>
      <c r="E86" s="20">
        <v>1864</v>
      </c>
      <c r="F86" s="20">
        <v>1861</v>
      </c>
      <c r="G86" s="20">
        <v>1918</v>
      </c>
      <c r="H86" s="20">
        <v>2115</v>
      </c>
      <c r="I86" s="20">
        <v>2370</v>
      </c>
      <c r="J86" s="20">
        <v>2075</v>
      </c>
      <c r="K86" s="20">
        <v>2040</v>
      </c>
      <c r="L86" s="20">
        <v>1947</v>
      </c>
      <c r="M86" s="20">
        <v>2015</v>
      </c>
      <c r="N86" s="20">
        <v>2082</v>
      </c>
    </row>
    <row r="87" spans="1:18">
      <c r="A87" t="s">
        <v>16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>
        <v>960</v>
      </c>
      <c r="N87" s="20">
        <v>1163</v>
      </c>
    </row>
    <row r="88" spans="1:18">
      <c r="A88" t="s">
        <v>17</v>
      </c>
      <c r="B88" s="20">
        <v>31.916666666666664</v>
      </c>
      <c r="C88" s="20">
        <v>33.166666666666664</v>
      </c>
      <c r="D88" s="20">
        <v>34.083333333333329</v>
      </c>
      <c r="E88" s="20">
        <v>34.25</v>
      </c>
      <c r="F88" s="20">
        <v>35.916666666666671</v>
      </c>
      <c r="G88" s="20">
        <v>34.25</v>
      </c>
      <c r="H88" s="20">
        <v>32.25</v>
      </c>
      <c r="I88" s="20">
        <v>29.333333333333336</v>
      </c>
      <c r="J88" s="20">
        <v>27</v>
      </c>
      <c r="K88" s="20">
        <v>25</v>
      </c>
      <c r="L88" s="20">
        <v>29</v>
      </c>
      <c r="M88" s="20">
        <v>29</v>
      </c>
      <c r="N88" s="20">
        <v>31</v>
      </c>
      <c r="R88" s="20"/>
    </row>
    <row r="89" spans="1:18">
      <c r="A89" t="s">
        <v>18</v>
      </c>
      <c r="B89" s="20">
        <v>464</v>
      </c>
      <c r="C89" s="20">
        <v>464.25</v>
      </c>
      <c r="D89" s="20">
        <v>475.75</v>
      </c>
      <c r="E89" s="20">
        <v>473.08333333333337</v>
      </c>
      <c r="F89" s="20">
        <v>491.66666666666663</v>
      </c>
      <c r="G89" s="20">
        <v>515</v>
      </c>
      <c r="H89" s="20">
        <v>548</v>
      </c>
      <c r="I89">
        <v>520</v>
      </c>
      <c r="J89" s="20">
        <v>487</v>
      </c>
      <c r="K89" s="20">
        <v>423</v>
      </c>
      <c r="L89" s="20">
        <v>419</v>
      </c>
      <c r="M89" s="20"/>
      <c r="N89" s="20"/>
      <c r="R89" s="20"/>
    </row>
    <row r="90" spans="1:18">
      <c r="A90" t="s">
        <v>19</v>
      </c>
      <c r="B90" s="20">
        <v>203.75</v>
      </c>
      <c r="C90" s="20">
        <v>211.58333333333334</v>
      </c>
      <c r="D90" s="20">
        <v>218.5</v>
      </c>
      <c r="E90" s="20">
        <v>229.25</v>
      </c>
      <c r="F90" s="20">
        <v>247.83333333333331</v>
      </c>
      <c r="G90" s="20">
        <v>265.75</v>
      </c>
      <c r="H90" s="20">
        <v>303</v>
      </c>
      <c r="I90" s="20">
        <v>319</v>
      </c>
      <c r="J90" s="20">
        <v>316</v>
      </c>
      <c r="K90" s="20">
        <v>278</v>
      </c>
      <c r="L90" s="20">
        <v>265</v>
      </c>
      <c r="M90" s="20"/>
      <c r="N90" s="20"/>
      <c r="R90" s="20"/>
    </row>
    <row r="91" spans="1:18">
      <c r="A91" t="s">
        <v>13</v>
      </c>
      <c r="B91" s="20">
        <f t="shared" ref="B91:N91" si="33">SUM(B86:B90)</f>
        <v>2546.666666666667</v>
      </c>
      <c r="C91" s="20">
        <f t="shared" si="33"/>
        <v>2542.0000000000005</v>
      </c>
      <c r="D91" s="20">
        <f t="shared" si="33"/>
        <v>2594.333333333333</v>
      </c>
      <c r="E91" s="20">
        <f t="shared" si="33"/>
        <v>2600.5833333333335</v>
      </c>
      <c r="F91" s="20">
        <f t="shared" si="33"/>
        <v>2636.416666666667</v>
      </c>
      <c r="G91" s="20">
        <f t="shared" si="33"/>
        <v>2733</v>
      </c>
      <c r="H91" s="20">
        <f t="shared" si="33"/>
        <v>2998.25</v>
      </c>
      <c r="I91" s="20">
        <f t="shared" si="33"/>
        <v>3238.3333333333335</v>
      </c>
      <c r="J91" s="20">
        <f t="shared" si="33"/>
        <v>2905</v>
      </c>
      <c r="K91" s="20">
        <f t="shared" si="33"/>
        <v>2766</v>
      </c>
      <c r="L91" s="20">
        <f t="shared" si="33"/>
        <v>2660</v>
      </c>
      <c r="M91" s="20">
        <f t="shared" si="33"/>
        <v>3004</v>
      </c>
      <c r="N91" s="20">
        <f t="shared" si="33"/>
        <v>3276</v>
      </c>
      <c r="R91" s="20"/>
    </row>
    <row r="92" spans="1:18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R92" s="20"/>
    </row>
    <row r="93" spans="1:18">
      <c r="A93" t="s">
        <v>20</v>
      </c>
      <c r="B93" s="20">
        <v>354</v>
      </c>
      <c r="C93" s="20">
        <v>351</v>
      </c>
      <c r="D93" s="20">
        <v>350</v>
      </c>
      <c r="E93" s="20">
        <v>341</v>
      </c>
      <c r="F93" s="20">
        <v>342</v>
      </c>
      <c r="G93" s="20">
        <v>356</v>
      </c>
      <c r="H93" s="20">
        <v>337</v>
      </c>
      <c r="I93" s="20">
        <v>338</v>
      </c>
      <c r="J93" s="20">
        <v>329</v>
      </c>
      <c r="K93" s="20">
        <v>320</v>
      </c>
      <c r="L93" s="20">
        <v>320</v>
      </c>
      <c r="M93" s="20">
        <v>316</v>
      </c>
      <c r="N93" s="20">
        <v>327</v>
      </c>
      <c r="R93" s="20"/>
    </row>
    <row r="94" spans="1:18">
      <c r="A94" t="s">
        <v>25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spans="1:18">
      <c r="A95" t="s">
        <v>22</v>
      </c>
      <c r="B95" s="20">
        <v>242.33333333333334</v>
      </c>
      <c r="C95" s="20">
        <v>257</v>
      </c>
      <c r="D95" s="20">
        <v>275.58333333333337</v>
      </c>
      <c r="E95" s="20">
        <v>266.66666666666669</v>
      </c>
      <c r="F95" s="20">
        <v>265.08333333333331</v>
      </c>
      <c r="G95" s="20">
        <v>261</v>
      </c>
      <c r="H95" s="20">
        <v>258.33333333333337</v>
      </c>
      <c r="I95" s="20">
        <v>276</v>
      </c>
      <c r="J95" s="20">
        <v>274</v>
      </c>
      <c r="K95" s="20">
        <v>252.25</v>
      </c>
      <c r="L95" s="20">
        <v>271.33333333333337</v>
      </c>
      <c r="M95" s="20">
        <v>363</v>
      </c>
      <c r="N95" s="20">
        <v>412</v>
      </c>
    </row>
    <row r="96" spans="1:18">
      <c r="A96" t="s">
        <v>23</v>
      </c>
      <c r="B96" s="20">
        <v>56.333333333333329</v>
      </c>
      <c r="C96" s="20">
        <v>59.416666666666671</v>
      </c>
      <c r="D96" s="20">
        <v>56.583333333333336</v>
      </c>
      <c r="E96" s="20">
        <v>53.666666666666664</v>
      </c>
      <c r="F96" s="20">
        <v>53.166666666666671</v>
      </c>
      <c r="G96" s="20">
        <v>53</v>
      </c>
      <c r="H96" s="20">
        <v>54.25</v>
      </c>
      <c r="I96" s="20">
        <v>52</v>
      </c>
      <c r="J96" s="20">
        <v>49</v>
      </c>
      <c r="K96" s="20">
        <v>47.5</v>
      </c>
      <c r="L96" s="20">
        <v>50.083333333333329</v>
      </c>
      <c r="M96" s="20"/>
      <c r="N96" s="20"/>
    </row>
    <row r="97" spans="1:14">
      <c r="A97" t="s">
        <v>13</v>
      </c>
      <c r="B97" s="20">
        <f>SUM(B93:B96)</f>
        <v>652.66666666666674</v>
      </c>
      <c r="C97" s="20">
        <f t="shared" ref="C97:N97" si="34">SUM(C93:C96)</f>
        <v>667.41666666666663</v>
      </c>
      <c r="D97" s="20">
        <f t="shared" si="34"/>
        <v>682.16666666666674</v>
      </c>
      <c r="E97" s="20">
        <f t="shared" si="34"/>
        <v>661.33333333333337</v>
      </c>
      <c r="F97" s="20">
        <f t="shared" si="34"/>
        <v>660.24999999999989</v>
      </c>
      <c r="G97" s="20">
        <f t="shared" si="34"/>
        <v>670</v>
      </c>
      <c r="H97" s="20">
        <f>SUM(H93:H96)</f>
        <v>649.58333333333337</v>
      </c>
      <c r="I97" s="20">
        <f t="shared" si="34"/>
        <v>666</v>
      </c>
      <c r="J97" s="20">
        <f t="shared" si="34"/>
        <v>652</v>
      </c>
      <c r="K97" s="20">
        <f t="shared" si="34"/>
        <v>619.75</v>
      </c>
      <c r="L97" s="20">
        <f t="shared" si="34"/>
        <v>641.41666666666674</v>
      </c>
      <c r="M97" s="20">
        <f t="shared" si="34"/>
        <v>679</v>
      </c>
      <c r="N97" s="20">
        <f t="shared" si="34"/>
        <v>739</v>
      </c>
    </row>
    <row r="99" spans="1:14" ht="15.95">
      <c r="A99" t="s">
        <v>36</v>
      </c>
      <c r="B99" s="21">
        <v>164445.5833333334</v>
      </c>
      <c r="C99" s="21">
        <v>169434.08333333343</v>
      </c>
      <c r="D99" s="21">
        <v>175288.75000000012</v>
      </c>
      <c r="E99" s="21">
        <v>179222.83333333337</v>
      </c>
      <c r="F99" s="21">
        <v>185336.66666666672</v>
      </c>
      <c r="G99" s="21">
        <v>191968.58333333326</v>
      </c>
      <c r="H99" s="21">
        <v>195905.08333333334</v>
      </c>
      <c r="I99" s="21">
        <v>200079.91666666666</v>
      </c>
      <c r="J99" s="21">
        <v>201692.08333333334</v>
      </c>
      <c r="K99" s="21">
        <v>186855.73666666669</v>
      </c>
      <c r="L99" s="21">
        <v>193583.99999999991</v>
      </c>
      <c r="M99" s="21">
        <v>209987</v>
      </c>
      <c r="N99" s="44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N40"/>
  <sheetViews>
    <sheetView workbookViewId="0">
      <selection activeCell="Y62" sqref="Y62"/>
    </sheetView>
  </sheetViews>
  <sheetFormatPr defaultColWidth="8.875" defaultRowHeight="15"/>
  <cols>
    <col min="2" max="10" width="9.375" bestFit="1" customWidth="1"/>
  </cols>
  <sheetData>
    <row r="1" spans="1:14" s="4" customFormat="1" ht="18">
      <c r="A1" s="3" t="s">
        <v>0</v>
      </c>
    </row>
    <row r="2" spans="1:14" ht="18">
      <c r="A2" s="2" t="s">
        <v>1</v>
      </c>
    </row>
    <row r="3" spans="1:14">
      <c r="A3" s="1" t="s">
        <v>2</v>
      </c>
      <c r="B3" t="s">
        <v>3</v>
      </c>
    </row>
    <row r="4" spans="1:14">
      <c r="A4" s="1" t="s">
        <v>4</v>
      </c>
      <c r="B4" s="5">
        <v>45314</v>
      </c>
    </row>
    <row r="6" spans="1:14">
      <c r="A6" s="27" t="s">
        <v>5</v>
      </c>
      <c r="B6" s="28"/>
    </row>
    <row r="7" spans="1:14">
      <c r="A7" s="19"/>
      <c r="B7" s="19">
        <v>2011</v>
      </c>
      <c r="C7" s="19">
        <v>2012</v>
      </c>
      <c r="D7" s="19">
        <v>2013</v>
      </c>
      <c r="E7" s="19">
        <v>2014</v>
      </c>
      <c r="F7" s="19">
        <v>2015</v>
      </c>
      <c r="G7" s="19">
        <v>2016</v>
      </c>
      <c r="H7" s="19">
        <v>2017</v>
      </c>
      <c r="I7" s="19">
        <v>2018</v>
      </c>
      <c r="J7" s="19">
        <v>2019</v>
      </c>
      <c r="K7" s="19">
        <v>2020</v>
      </c>
      <c r="L7" s="19">
        <v>2021</v>
      </c>
      <c r="M7" s="19">
        <v>2022</v>
      </c>
      <c r="N7" s="19">
        <v>2023</v>
      </c>
    </row>
    <row r="8" spans="1:14">
      <c r="A8" s="19" t="s">
        <v>33</v>
      </c>
      <c r="B8" s="20">
        <v>10375.666666666664</v>
      </c>
      <c r="C8" s="20">
        <v>10597.166666666666</v>
      </c>
      <c r="D8" s="20">
        <v>10884.25</v>
      </c>
      <c r="E8" s="20">
        <v>10877.25</v>
      </c>
      <c r="F8" s="20">
        <v>11089.5</v>
      </c>
      <c r="G8" s="20">
        <v>11381.25</v>
      </c>
      <c r="H8" s="20">
        <v>11602.666666666668</v>
      </c>
      <c r="I8" s="20">
        <v>11485</v>
      </c>
      <c r="J8" s="20">
        <v>11459</v>
      </c>
      <c r="K8" s="20">
        <v>11183</v>
      </c>
      <c r="L8" s="20">
        <v>11256.666666666668</v>
      </c>
      <c r="M8" s="45">
        <v>11798</v>
      </c>
      <c r="N8" s="45">
        <v>12293</v>
      </c>
    </row>
    <row r="9" spans="1:14">
      <c r="A9" s="19" t="s">
        <v>34</v>
      </c>
      <c r="B9" s="20">
        <v>2361.6666666666665</v>
      </c>
      <c r="C9" s="20">
        <v>2322</v>
      </c>
      <c r="D9" s="20">
        <v>2343.3333333333335</v>
      </c>
      <c r="E9" s="20">
        <v>2350.5833333333335</v>
      </c>
      <c r="F9" s="20">
        <v>2417.4166666666665</v>
      </c>
      <c r="G9" s="20">
        <v>2515.3333333333335</v>
      </c>
      <c r="H9" s="20">
        <v>2742.9166666666665</v>
      </c>
      <c r="I9" s="20">
        <v>2928</v>
      </c>
      <c r="J9" s="20">
        <v>2647</v>
      </c>
      <c r="K9" s="20">
        <v>2987</v>
      </c>
      <c r="L9" s="20">
        <v>2840</v>
      </c>
      <c r="M9" s="45">
        <v>3076</v>
      </c>
      <c r="N9" s="45">
        <v>3339</v>
      </c>
    </row>
    <row r="10" spans="1:14">
      <c r="A10" s="19" t="s">
        <v>35</v>
      </c>
      <c r="B10" s="20">
        <v>633.66666666666674</v>
      </c>
      <c r="C10" s="20">
        <v>634.41666666666663</v>
      </c>
      <c r="D10" s="20">
        <v>647.16666666666674</v>
      </c>
      <c r="E10" s="20">
        <v>638.33333333333337</v>
      </c>
      <c r="F10" s="20">
        <v>645.24999999999989</v>
      </c>
      <c r="G10" s="20">
        <v>636</v>
      </c>
      <c r="H10" s="20">
        <v>637.66666666666674</v>
      </c>
      <c r="I10" s="20">
        <v>638</v>
      </c>
      <c r="J10" s="20">
        <v>638</v>
      </c>
      <c r="K10" s="20">
        <v>666.75</v>
      </c>
      <c r="L10" s="20">
        <v>682.41666666666674</v>
      </c>
      <c r="M10" s="45">
        <v>715</v>
      </c>
      <c r="N10" s="45">
        <v>771</v>
      </c>
    </row>
    <row r="11" spans="1:14">
      <c r="A11" s="19" t="s">
        <v>36</v>
      </c>
      <c r="B11" s="20">
        <v>177511.91666666654</v>
      </c>
      <c r="C11" s="20">
        <v>179272.0833333332</v>
      </c>
      <c r="D11" s="20">
        <v>183015.58333333343</v>
      </c>
      <c r="E11" s="20">
        <v>185697.16666666666</v>
      </c>
      <c r="F11" s="20">
        <v>190678.50000000009</v>
      </c>
      <c r="G11" s="20">
        <v>196152.8333333334</v>
      </c>
      <c r="H11" s="20">
        <v>200756.41666666666</v>
      </c>
      <c r="I11" s="20">
        <v>205212.41666666669</v>
      </c>
      <c r="J11" s="20">
        <v>208925.16666666657</v>
      </c>
      <c r="K11" s="20">
        <v>203367</v>
      </c>
      <c r="L11" s="20">
        <v>208666</v>
      </c>
    </row>
    <row r="14" spans="1:14">
      <c r="A14" t="s">
        <v>24</v>
      </c>
    </row>
    <row r="15" spans="1:14">
      <c r="B15">
        <v>2011</v>
      </c>
      <c r="C15">
        <v>2012</v>
      </c>
      <c r="D15">
        <v>2013</v>
      </c>
      <c r="E15">
        <v>2014</v>
      </c>
      <c r="F15">
        <v>2015</v>
      </c>
      <c r="G15">
        <v>2016</v>
      </c>
      <c r="H15">
        <v>2017</v>
      </c>
      <c r="I15">
        <v>2018</v>
      </c>
      <c r="J15">
        <v>2019</v>
      </c>
      <c r="K15" s="19">
        <v>2020</v>
      </c>
      <c r="L15" s="19">
        <v>2021</v>
      </c>
      <c r="M15" s="19">
        <v>2022</v>
      </c>
      <c r="N15" s="19">
        <v>2023</v>
      </c>
    </row>
    <row r="16" spans="1:14">
      <c r="A16" t="s">
        <v>33</v>
      </c>
      <c r="B16" s="20">
        <v>622</v>
      </c>
      <c r="C16" s="20">
        <v>445</v>
      </c>
      <c r="D16" s="20">
        <v>384</v>
      </c>
      <c r="E16" s="20">
        <v>360</v>
      </c>
      <c r="F16" s="20">
        <v>310</v>
      </c>
      <c r="G16" s="20">
        <v>269</v>
      </c>
      <c r="H16" s="20">
        <v>274</v>
      </c>
      <c r="I16" s="20">
        <v>262</v>
      </c>
      <c r="J16" s="20">
        <v>352</v>
      </c>
      <c r="K16">
        <v>671</v>
      </c>
      <c r="L16">
        <v>573</v>
      </c>
      <c r="M16" s="20">
        <v>344</v>
      </c>
      <c r="N16" s="20">
        <v>274</v>
      </c>
    </row>
    <row r="17" spans="1:14">
      <c r="A17" t="s">
        <v>34</v>
      </c>
      <c r="B17" s="20">
        <v>118</v>
      </c>
      <c r="C17" s="20">
        <v>94</v>
      </c>
      <c r="D17" s="20">
        <v>75</v>
      </c>
      <c r="E17" s="20">
        <v>67</v>
      </c>
      <c r="F17" s="20">
        <v>55</v>
      </c>
      <c r="G17" s="20">
        <v>34</v>
      </c>
      <c r="H17" s="20">
        <v>32</v>
      </c>
      <c r="I17" s="20">
        <v>44</v>
      </c>
      <c r="J17" s="20">
        <v>74</v>
      </c>
      <c r="K17">
        <v>221</v>
      </c>
      <c r="L17">
        <v>181</v>
      </c>
      <c r="M17" s="20">
        <v>72</v>
      </c>
      <c r="N17" s="20">
        <v>65</v>
      </c>
    </row>
    <row r="18" spans="1:14">
      <c r="A18" t="s">
        <v>35</v>
      </c>
      <c r="B18" s="20">
        <v>38</v>
      </c>
      <c r="C18" s="20">
        <v>26</v>
      </c>
      <c r="D18" s="20">
        <v>26</v>
      </c>
      <c r="E18" s="20">
        <v>33</v>
      </c>
      <c r="F18" s="20">
        <v>31</v>
      </c>
      <c r="G18" s="20">
        <v>32</v>
      </c>
      <c r="H18" s="20">
        <v>34</v>
      </c>
      <c r="I18" s="20">
        <v>25</v>
      </c>
      <c r="J18" s="20">
        <v>40</v>
      </c>
      <c r="K18">
        <v>47</v>
      </c>
      <c r="L18">
        <v>41</v>
      </c>
      <c r="M18" s="20">
        <v>36</v>
      </c>
      <c r="N18" s="20">
        <v>32</v>
      </c>
    </row>
    <row r="19" spans="1:14">
      <c r="A19" t="s">
        <v>36</v>
      </c>
      <c r="B19" s="20">
        <v>13066.333333333336</v>
      </c>
      <c r="C19" s="20">
        <v>9838.0000000000018</v>
      </c>
      <c r="D19" s="20">
        <v>7726.833333333333</v>
      </c>
      <c r="E19" s="20">
        <v>6474.3333333333339</v>
      </c>
      <c r="F19" s="20">
        <v>5341.8333333333321</v>
      </c>
      <c r="G19" s="20">
        <v>4324.4999999999982</v>
      </c>
      <c r="H19" s="20">
        <v>4171.1666666666661</v>
      </c>
      <c r="I19" s="20">
        <v>4642.9166666666652</v>
      </c>
      <c r="J19" s="20">
        <v>7237.7500000000018</v>
      </c>
      <c r="K19">
        <v>16511</v>
      </c>
      <c r="L19">
        <v>15082</v>
      </c>
    </row>
    <row r="21" spans="1:14">
      <c r="A21" t="s">
        <v>26</v>
      </c>
    </row>
    <row r="22" spans="1:14">
      <c r="B22">
        <v>2011</v>
      </c>
      <c r="C22">
        <v>2012</v>
      </c>
      <c r="D22">
        <v>2013</v>
      </c>
      <c r="E22">
        <v>2014</v>
      </c>
      <c r="F22">
        <v>2015</v>
      </c>
      <c r="G22">
        <v>2016</v>
      </c>
      <c r="H22">
        <v>2017</v>
      </c>
      <c r="I22">
        <v>2018</v>
      </c>
      <c r="J22">
        <v>2019</v>
      </c>
      <c r="K22" s="19">
        <v>2020</v>
      </c>
      <c r="L22" s="19">
        <v>2021</v>
      </c>
      <c r="M22" s="19">
        <v>2022</v>
      </c>
      <c r="N22" s="19">
        <v>2023</v>
      </c>
    </row>
    <row r="23" spans="1:14">
      <c r="A23" t="s">
        <v>33</v>
      </c>
      <c r="B23" s="24">
        <v>5.9947955151476225E-2</v>
      </c>
      <c r="C23" s="24">
        <v>4.1992356447478105E-2</v>
      </c>
      <c r="D23" s="24">
        <v>3.528033626570503E-2</v>
      </c>
      <c r="E23" s="24">
        <v>3.3096600703302767E-2</v>
      </c>
      <c r="F23" s="24">
        <v>2.7954371252085306E-2</v>
      </c>
      <c r="G23" s="24">
        <v>2.3635365183964856E-2</v>
      </c>
      <c r="H23" s="24">
        <v>2.3615260859572509E-2</v>
      </c>
      <c r="I23" s="24">
        <v>2.281236395298215E-2</v>
      </c>
      <c r="J23" s="24">
        <v>3.0718212758530414E-2</v>
      </c>
      <c r="K23" s="24">
        <v>6.0001788428865201E-2</v>
      </c>
      <c r="L23" s="24">
        <v>5.0903168492745003E-2</v>
      </c>
      <c r="M23" s="24">
        <v>2.9157484319376165E-2</v>
      </c>
      <c r="N23" s="24">
        <v>2.1999999999999999E-2</v>
      </c>
    </row>
    <row r="24" spans="1:14">
      <c r="A24" t="s">
        <v>34</v>
      </c>
      <c r="B24" s="24">
        <v>4.9964714184897674E-2</v>
      </c>
      <c r="C24" s="24">
        <v>4.0482342807924204E-2</v>
      </c>
      <c r="D24" s="24">
        <v>3.2005689900426737E-2</v>
      </c>
      <c r="E24" s="24">
        <v>2.8503562945368169E-2</v>
      </c>
      <c r="F24" s="24">
        <v>2.2751559860732878E-2</v>
      </c>
      <c r="G24" s="24">
        <v>1.351709514974821E-2</v>
      </c>
      <c r="H24" s="24">
        <v>1.1666413489290598E-2</v>
      </c>
      <c r="I24" s="24">
        <v>1.5027322404371584E-2</v>
      </c>
      <c r="J24" s="24">
        <v>2.7956176803928975E-2</v>
      </c>
      <c r="K24" s="24">
        <v>7.3999999999999996E-2</v>
      </c>
      <c r="L24" s="24">
        <v>6.3E-2</v>
      </c>
      <c r="M24" s="24">
        <v>2.3E-2</v>
      </c>
      <c r="N24" s="24">
        <v>1.9E-2</v>
      </c>
    </row>
    <row r="25" spans="1:14">
      <c r="A25" t="s">
        <v>35</v>
      </c>
      <c r="B25" s="24">
        <v>5.9968437664387156E-2</v>
      </c>
      <c r="C25" s="24">
        <v>4.0982529883094712E-2</v>
      </c>
      <c r="D25" s="24">
        <v>4.0175122328096828E-2</v>
      </c>
      <c r="E25" s="24">
        <v>5.1697127937336815E-2</v>
      </c>
      <c r="F25" s="24">
        <v>4.8043394033320426E-2</v>
      </c>
      <c r="G25" s="24">
        <v>5.0314465408805034E-2</v>
      </c>
      <c r="H25" s="24">
        <v>5.3319393622582326E-2</v>
      </c>
      <c r="I25" s="24">
        <v>3.918495297805643E-2</v>
      </c>
      <c r="J25" s="24">
        <v>6.2695924764890276E-2</v>
      </c>
      <c r="K25" s="24">
        <v>7.0000000000000007E-2</v>
      </c>
      <c r="L25" s="24">
        <v>0.06</v>
      </c>
      <c r="M25" s="24">
        <v>5.0349650349650402E-2</v>
      </c>
      <c r="N25" s="24">
        <v>4.15045395590143E-2</v>
      </c>
    </row>
    <row r="26" spans="1:14">
      <c r="A26" t="s">
        <v>36</v>
      </c>
      <c r="B26" s="24">
        <v>7.3662572499760839E-2</v>
      </c>
      <c r="C26" s="24">
        <v>5.4983345728946843E-2</v>
      </c>
      <c r="D26" s="24">
        <v>4.2359618426924622E-2</v>
      </c>
      <c r="E26" s="24">
        <v>3.4927601868295972E-2</v>
      </c>
      <c r="F26" s="24">
        <v>2.8045564541485962E-2</v>
      </c>
      <c r="G26" s="24">
        <v>2.2082649243138103E-2</v>
      </c>
      <c r="H26" s="24">
        <v>2.0795363743357023E-2</v>
      </c>
      <c r="I26" s="24">
        <v>2.2633060953891337E-2</v>
      </c>
      <c r="J26" s="24">
        <v>3.4645136977222213E-2</v>
      </c>
      <c r="K26" s="25">
        <v>8.1046816847454919E-2</v>
      </c>
      <c r="L26" s="25">
        <v>7.238076919518531E-2</v>
      </c>
    </row>
    <row r="28" spans="1:14">
      <c r="A28" t="s">
        <v>38</v>
      </c>
    </row>
    <row r="29" spans="1:14">
      <c r="B29">
        <v>2011</v>
      </c>
      <c r="C29">
        <v>2012</v>
      </c>
      <c r="D29">
        <v>2013</v>
      </c>
      <c r="E29">
        <v>2014</v>
      </c>
      <c r="F29">
        <v>2015</v>
      </c>
      <c r="G29">
        <v>2016</v>
      </c>
      <c r="H29">
        <v>2017</v>
      </c>
      <c r="I29">
        <v>2018</v>
      </c>
      <c r="J29">
        <v>2019</v>
      </c>
      <c r="K29" s="19">
        <v>2020</v>
      </c>
      <c r="L29" s="19">
        <v>2021</v>
      </c>
      <c r="M29" s="19">
        <v>2022</v>
      </c>
      <c r="N29" s="19">
        <v>2023</v>
      </c>
    </row>
    <row r="30" spans="1:14">
      <c r="A30" t="s">
        <v>33</v>
      </c>
      <c r="B30" s="20">
        <v>9753.6666666666642</v>
      </c>
      <c r="C30" s="20">
        <v>10152.166666666666</v>
      </c>
      <c r="D30" s="20">
        <v>10500.25</v>
      </c>
      <c r="E30" s="20">
        <v>10517.25</v>
      </c>
      <c r="F30" s="20">
        <v>10781.166666666666</v>
      </c>
      <c r="G30" s="20">
        <v>11111.166666666666</v>
      </c>
      <c r="H30" s="20">
        <v>11344.75</v>
      </c>
      <c r="I30" s="20">
        <v>11222</v>
      </c>
      <c r="J30" s="20">
        <v>11106</v>
      </c>
      <c r="K30" s="32">
        <v>10512</v>
      </c>
      <c r="L30" s="32">
        <v>10683.666666666668</v>
      </c>
      <c r="M30">
        <v>11461</v>
      </c>
      <c r="N30">
        <v>12019</v>
      </c>
    </row>
    <row r="31" spans="1:14">
      <c r="A31" t="s">
        <v>34</v>
      </c>
      <c r="B31" s="20">
        <v>2243.6666666666665</v>
      </c>
      <c r="C31" s="20">
        <v>2228</v>
      </c>
      <c r="D31" s="20">
        <v>2268.3333333333335</v>
      </c>
      <c r="E31" s="20">
        <v>2283.5833333333335</v>
      </c>
      <c r="F31" s="20">
        <v>2363.4166666666665</v>
      </c>
      <c r="G31" s="20">
        <v>2482</v>
      </c>
      <c r="H31" s="20">
        <v>2711.25</v>
      </c>
      <c r="I31" s="20">
        <v>2884.3333333333335</v>
      </c>
      <c r="J31" s="20">
        <v>2573</v>
      </c>
      <c r="K31" s="32">
        <v>2766</v>
      </c>
      <c r="L31" s="32">
        <v>2660</v>
      </c>
      <c r="M31">
        <v>3004</v>
      </c>
      <c r="N31">
        <v>3276</v>
      </c>
    </row>
    <row r="32" spans="1:14">
      <c r="A32" t="s">
        <v>35</v>
      </c>
      <c r="B32" s="20">
        <v>595.66666666666674</v>
      </c>
      <c r="C32" s="20">
        <v>608.41666666666663</v>
      </c>
      <c r="D32" s="20">
        <v>621.16666666666674</v>
      </c>
      <c r="E32" s="20">
        <v>605.33333333333337</v>
      </c>
      <c r="F32" s="20">
        <v>614.24999999999989</v>
      </c>
      <c r="G32" s="20">
        <v>604</v>
      </c>
      <c r="H32" s="20">
        <v>604.58333333333337</v>
      </c>
      <c r="I32" s="20">
        <v>613</v>
      </c>
      <c r="J32" s="20">
        <v>598</v>
      </c>
      <c r="K32" s="32">
        <v>619.75</v>
      </c>
      <c r="L32" s="32">
        <v>641.41666666666674</v>
      </c>
      <c r="M32">
        <v>679</v>
      </c>
      <c r="N32">
        <v>739</v>
      </c>
    </row>
    <row r="33" spans="1:14">
      <c r="A33" t="s">
        <v>36</v>
      </c>
      <c r="B33" s="20">
        <v>164445.5833333334</v>
      </c>
      <c r="C33" s="20">
        <v>169434.08333333343</v>
      </c>
      <c r="D33" s="20">
        <v>175288.75000000012</v>
      </c>
      <c r="E33" s="20">
        <v>179222.83333333337</v>
      </c>
      <c r="F33" s="20">
        <v>185336.66666666672</v>
      </c>
      <c r="G33" s="20">
        <v>191828.33333333334</v>
      </c>
      <c r="H33" s="20">
        <v>196592.00000000003</v>
      </c>
      <c r="I33" s="20">
        <v>200569.5</v>
      </c>
      <c r="J33" s="20">
        <v>201687.33333333337</v>
      </c>
      <c r="K33" s="32">
        <v>186855.73666666669</v>
      </c>
      <c r="L33" s="32">
        <v>193583.99999999991</v>
      </c>
    </row>
    <row r="35" spans="1:14">
      <c r="A35" t="s">
        <v>39</v>
      </c>
    </row>
    <row r="36" spans="1:14">
      <c r="B36">
        <v>2011</v>
      </c>
      <c r="C36">
        <v>2012</v>
      </c>
      <c r="D36">
        <v>2013</v>
      </c>
      <c r="E36">
        <v>2014</v>
      </c>
      <c r="F36">
        <v>2015</v>
      </c>
      <c r="G36">
        <v>2016</v>
      </c>
      <c r="H36">
        <v>2017</v>
      </c>
      <c r="I36">
        <v>2018</v>
      </c>
      <c r="J36">
        <v>2019</v>
      </c>
      <c r="K36" s="19">
        <v>2020</v>
      </c>
      <c r="L36" s="19">
        <v>2021</v>
      </c>
      <c r="M36" s="19">
        <v>2022</v>
      </c>
      <c r="N36" s="19">
        <v>2023</v>
      </c>
    </row>
    <row r="37" spans="1:14">
      <c r="A37" t="s">
        <v>33</v>
      </c>
      <c r="B37" s="33">
        <v>0.94005204484852378</v>
      </c>
      <c r="C37" s="33">
        <v>0.95800764355252188</v>
      </c>
      <c r="D37" s="33">
        <v>0.96471966373429496</v>
      </c>
      <c r="E37" s="33">
        <v>0.96690339929669722</v>
      </c>
      <c r="F37" s="33">
        <v>0.97219592106647423</v>
      </c>
      <c r="G37" s="33">
        <v>0.97626944902068458</v>
      </c>
      <c r="H37" s="33">
        <v>0.97777091473224531</v>
      </c>
      <c r="I37" s="33">
        <v>0.97710056595559425</v>
      </c>
      <c r="J37" s="33">
        <v>0.96919451959158742</v>
      </c>
      <c r="K37" s="24">
        <v>0.93999821157113472</v>
      </c>
      <c r="L37" s="24">
        <v>0.94909683150725499</v>
      </c>
      <c r="M37" s="24">
        <v>0.97143583658247157</v>
      </c>
      <c r="N37" s="24">
        <v>0.97771089237777598</v>
      </c>
    </row>
    <row r="38" spans="1:14">
      <c r="A38" t="s">
        <v>34</v>
      </c>
      <c r="B38" s="33">
        <v>0.95003528581510233</v>
      </c>
      <c r="C38" s="33">
        <v>0.95951765719207582</v>
      </c>
      <c r="D38" s="33">
        <v>0.96799431009957326</v>
      </c>
      <c r="E38" s="33">
        <v>0.97149643705463185</v>
      </c>
      <c r="F38" s="33">
        <v>0.97766210486400773</v>
      </c>
      <c r="G38" s="33">
        <v>0.9867479459316193</v>
      </c>
      <c r="H38" s="33">
        <v>0.98845511165122291</v>
      </c>
      <c r="I38" s="33">
        <v>0.98508652094717675</v>
      </c>
      <c r="J38" s="33">
        <v>0.97204382319607108</v>
      </c>
      <c r="K38" s="24">
        <v>0.92601272179444261</v>
      </c>
      <c r="L38" s="24">
        <v>0.93661971830985913</v>
      </c>
      <c r="M38" s="24">
        <v>0.97659297789336796</v>
      </c>
      <c r="N38" s="24">
        <v>0.98113207547169812</v>
      </c>
    </row>
    <row r="39" spans="1:14">
      <c r="A39" t="s">
        <v>35</v>
      </c>
      <c r="B39" s="33">
        <v>0.9400315623356128</v>
      </c>
      <c r="C39" s="33">
        <v>0.9590174701169053</v>
      </c>
      <c r="D39" s="33">
        <v>0.95982487767190316</v>
      </c>
      <c r="E39" s="33">
        <v>0.94830287206266317</v>
      </c>
      <c r="F39" s="33">
        <v>0.95195660596667953</v>
      </c>
      <c r="G39" s="33">
        <v>0.94968553459119498</v>
      </c>
      <c r="H39" s="33">
        <v>0.94811813904861464</v>
      </c>
      <c r="I39" s="33">
        <v>0.96081504702194354</v>
      </c>
      <c r="J39" s="33">
        <v>0.93730407523510972</v>
      </c>
      <c r="K39" s="24">
        <v>0.92950881139857522</v>
      </c>
      <c r="L39" s="24">
        <v>0.93991940407864205</v>
      </c>
      <c r="M39" s="24">
        <v>0.94965034965034967</v>
      </c>
      <c r="N39" s="24">
        <v>0.95849546044098577</v>
      </c>
    </row>
    <row r="40" spans="1:14">
      <c r="A40" t="s">
        <v>36</v>
      </c>
      <c r="B40" s="33">
        <v>0.92639179623152168</v>
      </c>
      <c r="C40" s="33">
        <v>0.94512252093535787</v>
      </c>
      <c r="D40" s="33">
        <v>0.95778046222839874</v>
      </c>
      <c r="E40" s="33">
        <v>0.96513499128958191</v>
      </c>
      <c r="F40" s="33">
        <v>0.97198513029348688</v>
      </c>
      <c r="G40" s="33">
        <v>0.97795341557645921</v>
      </c>
      <c r="H40" s="33">
        <v>0.97925637080093353</v>
      </c>
      <c r="I40" s="33">
        <v>0.97737506949100295</v>
      </c>
      <c r="J40" s="33">
        <v>0.96535681436176179</v>
      </c>
      <c r="K40" s="24">
        <v>0.91881050842401513</v>
      </c>
      <c r="L40" s="24">
        <v>0.92772181380771146</v>
      </c>
      <c r="M40" s="24">
        <v>0.96194140956045715</v>
      </c>
      <c r="N40" s="24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154662-676a-405c-a9b6-a5b814f17753" xsi:nil="true"/>
    <lcf76f155ced4ddcb4097134ff3c332f xmlns="d2a93359-ac01-4f98-8d25-710e83cd9f1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7" ma:contentTypeDescription="Create a new document." ma:contentTypeScope="" ma:versionID="2b743158b393f4eafd6927b331a1c962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94934602957033a2d9c7cf4efd6e37a5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319ada8-57e9-4aac-92d5-cb0b816f20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316dee2-b2c2-4216-be18-99e814334d70}" ma:internalName="TaxCatchAll" ma:showField="CatchAllData" ma:web="55154662-676a-405c-a9b6-a5b814f177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866463-7055-44C0-8FA9-B73F538D705C}"/>
</file>

<file path=customXml/itemProps2.xml><?xml version="1.0" encoding="utf-8"?>
<ds:datastoreItem xmlns:ds="http://schemas.openxmlformats.org/officeDocument/2006/customXml" ds:itemID="{D653E1A1-D951-47D0-AAD2-42D8C41B616E}"/>
</file>

<file path=customXml/itemProps3.xml><?xml version="1.0" encoding="utf-8"?>
<ds:datastoreItem xmlns:ds="http://schemas.openxmlformats.org/officeDocument/2006/customXml" ds:itemID="{AEF4D532-B619-4C21-BCFE-F57496C0B7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2025-04-13T10:37:54Z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MediaServiceImageTags">
    <vt:lpwstr/>
  </property>
</Properties>
</file>