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helena\Desktop\Gögn vegna vísa - flytja á sharepoint\"/>
    </mc:Choice>
  </mc:AlternateContent>
  <xr:revisionPtr revIDLastSave="0" documentId="8_{CEE76FA2-7F76-4CB7-B8DC-B29E816045A2}" xr6:coauthVersionLast="47" xr6:coauthVersionMax="47" xr10:uidLastSave="{00000000-0000-0000-0000-000000000000}"/>
  <bookViews>
    <workbookView xWindow="45972" yWindow="180" windowWidth="30936" windowHeight="16896" activeTab="1" xr2:uid="{00000000-000D-0000-FFFF-FFFF00000000}"/>
  </bookViews>
  <sheets>
    <sheet name="Frumgöng" sheetId="1" r:id="rId1"/>
    <sheet name="Úrvinnsla" sheetId="2" r:id="rId2"/>
    <sheet name="Birt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9" i="2" l="1"/>
  <c r="Y39" i="2"/>
  <c r="X40" i="2"/>
  <c r="Y40" i="2"/>
  <c r="X41" i="2"/>
  <c r="Y41" i="2"/>
  <c r="X38" i="2"/>
  <c r="Y38" i="2"/>
  <c r="X34" i="2"/>
  <c r="Y34" i="2"/>
  <c r="X33" i="2"/>
  <c r="Y33" i="2"/>
  <c r="X32" i="2"/>
  <c r="Y32" i="2"/>
  <c r="X31" i="2"/>
  <c r="Y31" i="2"/>
  <c r="X25" i="2"/>
  <c r="Y25" i="2"/>
  <c r="X26" i="2"/>
  <c r="Y26" i="2"/>
  <c r="X24" i="2"/>
  <c r="Y24" i="2"/>
  <c r="K90" i="2"/>
  <c r="L90" i="2"/>
  <c r="K85" i="2"/>
  <c r="L85" i="2"/>
  <c r="K79" i="2"/>
  <c r="L79" i="2"/>
  <c r="K60" i="2"/>
  <c r="K59" i="2"/>
  <c r="L59" i="2"/>
  <c r="L30" i="2"/>
  <c r="K30" i="2"/>
  <c r="X11" i="2"/>
  <c r="Y11" i="2"/>
  <c r="X9" i="2"/>
  <c r="Y9" i="2"/>
  <c r="X10" i="2"/>
  <c r="Y10" i="2"/>
  <c r="K24" i="2"/>
  <c r="L24" i="2"/>
  <c r="K19" i="2"/>
  <c r="L19" i="2"/>
  <c r="K13" i="2"/>
  <c r="L13" i="2"/>
  <c r="AG79" i="1"/>
  <c r="AH79" i="1"/>
  <c r="L79" i="1" s="1"/>
  <c r="AG80" i="1"/>
  <c r="AH80" i="1"/>
  <c r="AG81" i="1"/>
  <c r="AH81" i="1"/>
  <c r="AG82" i="1"/>
  <c r="AH82" i="1"/>
  <c r="AG77" i="1"/>
  <c r="AH77" i="1"/>
  <c r="AG68" i="1"/>
  <c r="AH68" i="1"/>
  <c r="AG69" i="1"/>
  <c r="K69" i="1" s="1"/>
  <c r="AH69" i="1"/>
  <c r="AG70" i="1"/>
  <c r="AH70" i="1"/>
  <c r="AG71" i="1"/>
  <c r="AH71" i="1"/>
  <c r="AG72" i="1"/>
  <c r="AH72" i="1"/>
  <c r="AG73" i="1"/>
  <c r="K73" i="1" s="1"/>
  <c r="AH73" i="1"/>
  <c r="L77" i="1" s="1"/>
  <c r="AG74" i="1"/>
  <c r="AH74" i="1"/>
  <c r="AG75" i="1"/>
  <c r="AH75" i="1"/>
  <c r="L75" i="1" s="1"/>
  <c r="AG76" i="1"/>
  <c r="AH76" i="1"/>
  <c r="AH67" i="1"/>
  <c r="AG67" i="1"/>
  <c r="K81" i="1"/>
  <c r="K82" i="1"/>
  <c r="L76" i="1"/>
  <c r="K76" i="1"/>
  <c r="K74" i="1"/>
  <c r="K77" i="1"/>
  <c r="K68" i="1"/>
  <c r="L67" i="1"/>
  <c r="W67" i="1"/>
  <c r="W68" i="1"/>
  <c r="W69" i="1"/>
  <c r="W70" i="1"/>
  <c r="L70" i="1" s="1"/>
  <c r="W71" i="1"/>
  <c r="W72" i="1"/>
  <c r="W73" i="1"/>
  <c r="W74" i="1"/>
  <c r="L74" i="1" s="1"/>
  <c r="W75" i="1"/>
  <c r="W76" i="1"/>
  <c r="W77" i="1"/>
  <c r="W78" i="1"/>
  <c r="W79" i="1"/>
  <c r="W80" i="1"/>
  <c r="W81" i="1"/>
  <c r="W82" i="1"/>
  <c r="V68" i="1"/>
  <c r="V69" i="1"/>
  <c r="V70" i="1"/>
  <c r="V71" i="1"/>
  <c r="V72" i="1"/>
  <c r="V73" i="1"/>
  <c r="V74" i="1"/>
  <c r="V75" i="1"/>
  <c r="V76" i="1"/>
  <c r="V77" i="1"/>
  <c r="V78" i="1"/>
  <c r="V79" i="1"/>
  <c r="K79" i="1" s="1"/>
  <c r="V80" i="1"/>
  <c r="V81" i="1"/>
  <c r="V82" i="1"/>
  <c r="V67" i="1"/>
  <c r="L80" i="1"/>
  <c r="L73" i="1"/>
  <c r="L68" i="1"/>
  <c r="L81" i="1"/>
  <c r="K80" i="1"/>
  <c r="K70" i="1"/>
  <c r="L69" i="1"/>
  <c r="K75" i="1" l="1"/>
  <c r="K67" i="1"/>
  <c r="K71" i="1"/>
  <c r="L82" i="1"/>
  <c r="L71" i="1"/>
  <c r="AG60" i="1"/>
  <c r="AH60" i="1"/>
  <c r="AG54" i="1"/>
  <c r="AH54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U60" i="1"/>
  <c r="V60" i="1"/>
  <c r="W60" i="1"/>
  <c r="U58" i="1"/>
  <c r="V58" i="1"/>
  <c r="W58" i="1"/>
  <c r="U54" i="1"/>
  <c r="V54" i="1"/>
  <c r="W54" i="1"/>
  <c r="U52" i="1"/>
  <c r="V52" i="1"/>
  <c r="W52" i="1"/>
  <c r="K60" i="1"/>
  <c r="L60" i="1"/>
  <c r="H52" i="1"/>
  <c r="I52" i="1"/>
  <c r="J52" i="1"/>
  <c r="K52" i="1"/>
  <c r="L52" i="1"/>
  <c r="M52" i="1"/>
  <c r="K19" i="1"/>
  <c r="AH63" i="1"/>
  <c r="AH58" i="1"/>
  <c r="AG58" i="1"/>
  <c r="AH52" i="1"/>
  <c r="AG52" i="1"/>
  <c r="L58" i="1"/>
  <c r="K58" i="1"/>
  <c r="L54" i="1"/>
  <c r="K54" i="1"/>
  <c r="AH44" i="1"/>
  <c r="AG44" i="1"/>
  <c r="AH39" i="1"/>
  <c r="AG39" i="1"/>
  <c r="AH33" i="1"/>
  <c r="AG33" i="1"/>
  <c r="W44" i="1"/>
  <c r="V44" i="1"/>
  <c r="W39" i="1"/>
  <c r="V39" i="1"/>
  <c r="W33" i="1"/>
  <c r="V33" i="1"/>
  <c r="L43" i="1"/>
  <c r="K43" i="1"/>
  <c r="L42" i="1"/>
  <c r="K42" i="1"/>
  <c r="L41" i="1"/>
  <c r="K41" i="1"/>
  <c r="L37" i="1"/>
  <c r="K37" i="1"/>
  <c r="L36" i="1"/>
  <c r="K36" i="1"/>
  <c r="L35" i="1"/>
  <c r="K35" i="1"/>
  <c r="L32" i="1"/>
  <c r="K32" i="1"/>
  <c r="L31" i="1"/>
  <c r="K31" i="1"/>
  <c r="L30" i="1"/>
  <c r="K30" i="1"/>
  <c r="L29" i="1"/>
  <c r="K29" i="1"/>
  <c r="L23" i="1"/>
  <c r="K23" i="1"/>
  <c r="L22" i="1"/>
  <c r="K22" i="1"/>
  <c r="L21" i="1"/>
  <c r="L24" i="1" s="1"/>
  <c r="K21" i="1"/>
  <c r="L18" i="1"/>
  <c r="K18" i="1"/>
  <c r="L17" i="1"/>
  <c r="K17" i="1"/>
  <c r="L16" i="1"/>
  <c r="K16" i="1"/>
  <c r="L15" i="1"/>
  <c r="L19" i="1" s="1"/>
  <c r="K15" i="1"/>
  <c r="K10" i="1"/>
  <c r="L10" i="1"/>
  <c r="K11" i="1"/>
  <c r="L11" i="1"/>
  <c r="K12" i="1"/>
  <c r="L12" i="1"/>
  <c r="L9" i="1"/>
  <c r="K9" i="1"/>
  <c r="AH24" i="1"/>
  <c r="AG24" i="1"/>
  <c r="AH19" i="1"/>
  <c r="AG19" i="1"/>
  <c r="AH13" i="1"/>
  <c r="AG13" i="1"/>
  <c r="W24" i="1"/>
  <c r="V24" i="1"/>
  <c r="W19" i="1"/>
  <c r="V19" i="1"/>
  <c r="W13" i="1"/>
  <c r="V13" i="1"/>
  <c r="J9" i="1"/>
  <c r="H90" i="2"/>
  <c r="H85" i="2"/>
  <c r="H43" i="1"/>
  <c r="H24" i="2"/>
  <c r="G19" i="2"/>
  <c r="J70" i="1"/>
  <c r="J69" i="1"/>
  <c r="J68" i="1"/>
  <c r="J67" i="1"/>
  <c r="J43" i="1"/>
  <c r="J42" i="1"/>
  <c r="J41" i="1"/>
  <c r="J38" i="1"/>
  <c r="J37" i="1"/>
  <c r="J36" i="1"/>
  <c r="J35" i="1"/>
  <c r="J32" i="1"/>
  <c r="J31" i="1"/>
  <c r="J30" i="1"/>
  <c r="J29" i="1"/>
  <c r="J23" i="1"/>
  <c r="J22" i="1"/>
  <c r="J21" i="1"/>
  <c r="J18" i="1"/>
  <c r="J17" i="1"/>
  <c r="J16" i="1"/>
  <c r="J15" i="1"/>
  <c r="J12" i="1"/>
  <c r="J10" i="1"/>
  <c r="U81" i="1"/>
  <c r="J81" i="1" s="1"/>
  <c r="U80" i="1"/>
  <c r="J80" i="1" s="1"/>
  <c r="U79" i="1"/>
  <c r="J79" i="1" s="1"/>
  <c r="U76" i="1"/>
  <c r="J76" i="1" s="1"/>
  <c r="U75" i="1"/>
  <c r="J75" i="1" s="1"/>
  <c r="U74" i="1"/>
  <c r="J74" i="1" s="1"/>
  <c r="U73" i="1"/>
  <c r="J73" i="1" s="1"/>
  <c r="U71" i="1"/>
  <c r="T60" i="1"/>
  <c r="U44" i="1"/>
  <c r="U39" i="1"/>
  <c r="U33" i="1"/>
  <c r="T24" i="1"/>
  <c r="U24" i="1"/>
  <c r="AF82" i="1"/>
  <c r="AF77" i="1"/>
  <c r="AF71" i="1"/>
  <c r="AF60" i="1"/>
  <c r="AF54" i="1"/>
  <c r="AF44" i="1"/>
  <c r="AF39" i="1"/>
  <c r="AF33" i="1"/>
  <c r="AC24" i="1"/>
  <c r="AD24" i="1"/>
  <c r="AF24" i="1"/>
  <c r="AE24" i="1"/>
  <c r="AE19" i="1"/>
  <c r="AF19" i="1"/>
  <c r="J19" i="1" s="1"/>
  <c r="AF13" i="1"/>
  <c r="U13" i="1"/>
  <c r="H9" i="1"/>
  <c r="K44" i="1" l="1"/>
  <c r="L44" i="1"/>
  <c r="K33" i="1"/>
  <c r="K39" i="1"/>
  <c r="L33" i="1"/>
  <c r="L39" i="1"/>
  <c r="K24" i="1"/>
  <c r="J71" i="1"/>
  <c r="J24" i="1"/>
  <c r="J44" i="1"/>
  <c r="J39" i="1"/>
  <c r="J58" i="1" s="1"/>
  <c r="AF52" i="1"/>
  <c r="J33" i="1"/>
  <c r="J54" i="1"/>
  <c r="J60" i="1"/>
  <c r="U77" i="1"/>
  <c r="J77" i="1" s="1"/>
  <c r="U82" i="1"/>
  <c r="J82" i="1" s="1"/>
  <c r="AF58" i="1"/>
  <c r="I19" i="2"/>
  <c r="V10" i="2" s="1"/>
  <c r="P41" i="2"/>
  <c r="P34" i="2"/>
  <c r="Q34" i="2"/>
  <c r="R34" i="2"/>
  <c r="S34" i="2"/>
  <c r="T34" i="2"/>
  <c r="U34" i="2"/>
  <c r="V34" i="2"/>
  <c r="W34" i="2"/>
  <c r="O34" i="2"/>
  <c r="P32" i="2"/>
  <c r="U32" i="2"/>
  <c r="O31" i="2"/>
  <c r="C90" i="2"/>
  <c r="P33" i="2" s="1"/>
  <c r="D90" i="2"/>
  <c r="Q33" i="2" s="1"/>
  <c r="E90" i="2"/>
  <c r="R33" i="2" s="1"/>
  <c r="R40" i="2" s="1"/>
  <c r="F90" i="2"/>
  <c r="S33" i="2" s="1"/>
  <c r="G90" i="2"/>
  <c r="T33" i="2" s="1"/>
  <c r="U33" i="2"/>
  <c r="I90" i="2"/>
  <c r="V33" i="2" s="1"/>
  <c r="J90" i="2"/>
  <c r="W33" i="2" s="1"/>
  <c r="B90" i="2"/>
  <c r="O33" i="2" s="1"/>
  <c r="C85" i="2"/>
  <c r="D85" i="2"/>
  <c r="Q32" i="2" s="1"/>
  <c r="E85" i="2"/>
  <c r="R32" i="2" s="1"/>
  <c r="F85" i="2"/>
  <c r="S32" i="2" s="1"/>
  <c r="G85" i="2"/>
  <c r="T32" i="2" s="1"/>
  <c r="I85" i="2"/>
  <c r="V32" i="2" s="1"/>
  <c r="J85" i="2"/>
  <c r="W32" i="2" s="1"/>
  <c r="W39" i="2" s="1"/>
  <c r="B85" i="2"/>
  <c r="O32" i="2" s="1"/>
  <c r="C79" i="2"/>
  <c r="P31" i="2" s="1"/>
  <c r="D79" i="2"/>
  <c r="Q31" i="2" s="1"/>
  <c r="E79" i="2"/>
  <c r="R31" i="2" s="1"/>
  <c r="R38" i="2" s="1"/>
  <c r="F79" i="2"/>
  <c r="S31" i="2" s="1"/>
  <c r="G79" i="2"/>
  <c r="T31" i="2" s="1"/>
  <c r="H79" i="2"/>
  <c r="U31" i="2" s="1"/>
  <c r="U38" i="2" s="1"/>
  <c r="I79" i="2"/>
  <c r="V31" i="2" s="1"/>
  <c r="J79" i="2"/>
  <c r="W31" i="2" s="1"/>
  <c r="B79" i="2"/>
  <c r="C59" i="2"/>
  <c r="D59" i="2"/>
  <c r="E59" i="2"/>
  <c r="F59" i="2"/>
  <c r="G59" i="2"/>
  <c r="H59" i="2"/>
  <c r="I59" i="2"/>
  <c r="J59" i="2"/>
  <c r="B59" i="2"/>
  <c r="M54" i="1"/>
  <c r="N54" i="1"/>
  <c r="O54" i="1"/>
  <c r="P54" i="1"/>
  <c r="Q54" i="1"/>
  <c r="R54" i="1"/>
  <c r="S54" i="1"/>
  <c r="T54" i="1"/>
  <c r="X54" i="1"/>
  <c r="Y54" i="1"/>
  <c r="Z54" i="1"/>
  <c r="AA54" i="1"/>
  <c r="AB54" i="1"/>
  <c r="AC54" i="1"/>
  <c r="AD54" i="1"/>
  <c r="AE54" i="1"/>
  <c r="P20" i="2"/>
  <c r="Q20" i="2"/>
  <c r="R20" i="2"/>
  <c r="S20" i="2"/>
  <c r="T20" i="2"/>
  <c r="U20" i="2"/>
  <c r="V20" i="2"/>
  <c r="W20" i="2"/>
  <c r="O20" i="2"/>
  <c r="C46" i="2"/>
  <c r="P19" i="2" s="1"/>
  <c r="D46" i="2"/>
  <c r="Q19" i="2" s="1"/>
  <c r="E46" i="2"/>
  <c r="R19" i="2" s="1"/>
  <c r="F46" i="2"/>
  <c r="S19" i="2" s="1"/>
  <c r="G46" i="2"/>
  <c r="T19" i="2" s="1"/>
  <c r="H46" i="2"/>
  <c r="U19" i="2" s="1"/>
  <c r="I46" i="2"/>
  <c r="V19" i="2" s="1"/>
  <c r="J46" i="2"/>
  <c r="W19" i="2" s="1"/>
  <c r="B46" i="2"/>
  <c r="O19" i="2" s="1"/>
  <c r="C41" i="2"/>
  <c r="P18" i="2" s="1"/>
  <c r="D41" i="2"/>
  <c r="E41" i="2"/>
  <c r="F41" i="2"/>
  <c r="S18" i="2" s="1"/>
  <c r="G41" i="2"/>
  <c r="G63" i="2" s="1"/>
  <c r="T25" i="2" s="1"/>
  <c r="H41" i="2"/>
  <c r="I41" i="2"/>
  <c r="V18" i="2" s="1"/>
  <c r="J41" i="2"/>
  <c r="W18" i="2" s="1"/>
  <c r="B41" i="2"/>
  <c r="O18" i="2" s="1"/>
  <c r="R18" i="2"/>
  <c r="J35" i="2"/>
  <c r="P17" i="2"/>
  <c r="Q17" i="2"/>
  <c r="R17" i="2"/>
  <c r="S17" i="2"/>
  <c r="T17" i="2"/>
  <c r="U17" i="2"/>
  <c r="V17" i="2"/>
  <c r="W17" i="2"/>
  <c r="O17" i="2"/>
  <c r="P12" i="2"/>
  <c r="Q12" i="2"/>
  <c r="R12" i="2"/>
  <c r="S12" i="2"/>
  <c r="T12" i="2"/>
  <c r="O12" i="2"/>
  <c r="T10" i="2"/>
  <c r="C24" i="2"/>
  <c r="P11" i="2" s="1"/>
  <c r="D24" i="2"/>
  <c r="Q11" i="2" s="1"/>
  <c r="E24" i="2"/>
  <c r="R11" i="2" s="1"/>
  <c r="F24" i="2"/>
  <c r="S11" i="2" s="1"/>
  <c r="G24" i="2"/>
  <c r="T11" i="2" s="1"/>
  <c r="U11" i="2"/>
  <c r="I24" i="2"/>
  <c r="V11" i="2" s="1"/>
  <c r="J24" i="2"/>
  <c r="W11" i="2" s="1"/>
  <c r="B24" i="2"/>
  <c r="O11" i="2" s="1"/>
  <c r="C19" i="2"/>
  <c r="P10" i="2" s="1"/>
  <c r="D19" i="2"/>
  <c r="Q10" i="2" s="1"/>
  <c r="E19" i="2"/>
  <c r="R10" i="2" s="1"/>
  <c r="F19" i="2"/>
  <c r="S10" i="2" s="1"/>
  <c r="H19" i="2"/>
  <c r="U10" i="2" s="1"/>
  <c r="J19" i="2"/>
  <c r="W10" i="2" s="1"/>
  <c r="B19" i="2"/>
  <c r="O10" i="2" s="1"/>
  <c r="C13" i="2"/>
  <c r="P9" i="2" s="1"/>
  <c r="D13" i="2"/>
  <c r="Q9" i="2" s="1"/>
  <c r="E13" i="2"/>
  <c r="R9" i="2" s="1"/>
  <c r="F13" i="2"/>
  <c r="S9" i="2" s="1"/>
  <c r="G13" i="2"/>
  <c r="T9" i="2" s="1"/>
  <c r="H13" i="2"/>
  <c r="U9" i="2" s="1"/>
  <c r="I13" i="2"/>
  <c r="V9" i="2" s="1"/>
  <c r="J13" i="2"/>
  <c r="W9" i="2" s="1"/>
  <c r="B13" i="2"/>
  <c r="O9" i="2" s="1"/>
  <c r="J13" i="1"/>
  <c r="AE81" i="1"/>
  <c r="AD81" i="1"/>
  <c r="AC81" i="1"/>
  <c r="AB81" i="1"/>
  <c r="AA81" i="1"/>
  <c r="Z81" i="1"/>
  <c r="Y81" i="1"/>
  <c r="X81" i="1"/>
  <c r="T81" i="1"/>
  <c r="S81" i="1"/>
  <c r="H81" i="1" s="1"/>
  <c r="R81" i="1"/>
  <c r="G81" i="1" s="1"/>
  <c r="Q81" i="1"/>
  <c r="F81" i="1" s="1"/>
  <c r="P81" i="1"/>
  <c r="E81" i="1" s="1"/>
  <c r="O81" i="1"/>
  <c r="D81" i="1" s="1"/>
  <c r="N81" i="1"/>
  <c r="C81" i="1" s="1"/>
  <c r="M81" i="1"/>
  <c r="B81" i="1" s="1"/>
  <c r="I81" i="1"/>
  <c r="AE80" i="1"/>
  <c r="AD80" i="1"/>
  <c r="AC80" i="1"/>
  <c r="AB80" i="1"/>
  <c r="AA80" i="1"/>
  <c r="Z80" i="1"/>
  <c r="Y80" i="1"/>
  <c r="X80" i="1"/>
  <c r="T80" i="1"/>
  <c r="S80" i="1"/>
  <c r="H80" i="1" s="1"/>
  <c r="R80" i="1"/>
  <c r="G80" i="1" s="1"/>
  <c r="Q80" i="1"/>
  <c r="F80" i="1" s="1"/>
  <c r="P80" i="1"/>
  <c r="E80" i="1" s="1"/>
  <c r="O80" i="1"/>
  <c r="D80" i="1" s="1"/>
  <c r="N80" i="1"/>
  <c r="C80" i="1" s="1"/>
  <c r="M80" i="1"/>
  <c r="B80" i="1" s="1"/>
  <c r="AE79" i="1"/>
  <c r="AD79" i="1"/>
  <c r="AC79" i="1"/>
  <c r="AB79" i="1"/>
  <c r="AA79" i="1"/>
  <c r="Z79" i="1"/>
  <c r="Y79" i="1"/>
  <c r="X79" i="1"/>
  <c r="T79" i="1"/>
  <c r="S79" i="1"/>
  <c r="R79" i="1"/>
  <c r="Q79" i="1"/>
  <c r="F79" i="1" s="1"/>
  <c r="P79" i="1"/>
  <c r="O79" i="1"/>
  <c r="N79" i="1"/>
  <c r="M79" i="1"/>
  <c r="B79" i="1" s="1"/>
  <c r="I79" i="1"/>
  <c r="AE76" i="1"/>
  <c r="AD76" i="1"/>
  <c r="AC76" i="1"/>
  <c r="AB76" i="1"/>
  <c r="AA76" i="1"/>
  <c r="Z76" i="1"/>
  <c r="Y76" i="1"/>
  <c r="X76" i="1"/>
  <c r="T76" i="1"/>
  <c r="S76" i="1"/>
  <c r="H76" i="1" s="1"/>
  <c r="R76" i="1"/>
  <c r="G76" i="1" s="1"/>
  <c r="Q76" i="1"/>
  <c r="F76" i="1" s="1"/>
  <c r="P76" i="1"/>
  <c r="E76" i="1" s="1"/>
  <c r="O76" i="1"/>
  <c r="N76" i="1"/>
  <c r="C76" i="1" s="1"/>
  <c r="M76" i="1"/>
  <c r="B76" i="1" s="1"/>
  <c r="AE75" i="1"/>
  <c r="AD75" i="1"/>
  <c r="AC75" i="1"/>
  <c r="AB75" i="1"/>
  <c r="AA75" i="1"/>
  <c r="Z75" i="1"/>
  <c r="Y75" i="1"/>
  <c r="X75" i="1"/>
  <c r="T75" i="1"/>
  <c r="S75" i="1"/>
  <c r="H75" i="1" s="1"/>
  <c r="R75" i="1"/>
  <c r="G75" i="1" s="1"/>
  <c r="Q75" i="1"/>
  <c r="F75" i="1" s="1"/>
  <c r="P75" i="1"/>
  <c r="O75" i="1"/>
  <c r="D75" i="1" s="1"/>
  <c r="N75" i="1"/>
  <c r="C75" i="1" s="1"/>
  <c r="M75" i="1"/>
  <c r="B75" i="1" s="1"/>
  <c r="AE74" i="1"/>
  <c r="AD74" i="1"/>
  <c r="AC74" i="1"/>
  <c r="AB74" i="1"/>
  <c r="AA74" i="1"/>
  <c r="Z74" i="1"/>
  <c r="Y74" i="1"/>
  <c r="X74" i="1"/>
  <c r="T74" i="1"/>
  <c r="S74" i="1"/>
  <c r="R74" i="1"/>
  <c r="G74" i="1" s="1"/>
  <c r="Q74" i="1"/>
  <c r="F74" i="1" s="1"/>
  <c r="P74" i="1"/>
  <c r="O74" i="1"/>
  <c r="D74" i="1" s="1"/>
  <c r="N74" i="1"/>
  <c r="C74" i="1" s="1"/>
  <c r="M74" i="1"/>
  <c r="B74" i="1" s="1"/>
  <c r="E74" i="1"/>
  <c r="AE73" i="1"/>
  <c r="AD73" i="1"/>
  <c r="AC73" i="1"/>
  <c r="AB73" i="1"/>
  <c r="AA73" i="1"/>
  <c r="Z73" i="1"/>
  <c r="Y73" i="1"/>
  <c r="X73" i="1"/>
  <c r="T73" i="1"/>
  <c r="S73" i="1"/>
  <c r="H73" i="1" s="1"/>
  <c r="R73" i="1"/>
  <c r="G73" i="1" s="1"/>
  <c r="Q73" i="1"/>
  <c r="F73" i="1" s="1"/>
  <c r="P73" i="1"/>
  <c r="E73" i="1" s="1"/>
  <c r="O73" i="1"/>
  <c r="D73" i="1" s="1"/>
  <c r="N73" i="1"/>
  <c r="C73" i="1" s="1"/>
  <c r="M73" i="1"/>
  <c r="B73" i="1" s="1"/>
  <c r="AE70" i="1"/>
  <c r="AD70" i="1"/>
  <c r="AC70" i="1"/>
  <c r="AB70" i="1"/>
  <c r="AA70" i="1"/>
  <c r="Z70" i="1"/>
  <c r="Y70" i="1"/>
  <c r="X70" i="1"/>
  <c r="T70" i="1"/>
  <c r="S70" i="1"/>
  <c r="H70" i="1" s="1"/>
  <c r="R70" i="1"/>
  <c r="G70" i="1" s="1"/>
  <c r="Q70" i="1"/>
  <c r="F70" i="1" s="1"/>
  <c r="P70" i="1"/>
  <c r="E70" i="1" s="1"/>
  <c r="O70" i="1"/>
  <c r="D70" i="1" s="1"/>
  <c r="N70" i="1"/>
  <c r="C70" i="1" s="1"/>
  <c r="M70" i="1"/>
  <c r="B70" i="1" s="1"/>
  <c r="AE69" i="1"/>
  <c r="AD69" i="1"/>
  <c r="AC69" i="1"/>
  <c r="AB69" i="1"/>
  <c r="AA69" i="1"/>
  <c r="Z69" i="1"/>
  <c r="Y69" i="1"/>
  <c r="X69" i="1"/>
  <c r="T69" i="1"/>
  <c r="S69" i="1"/>
  <c r="R69" i="1"/>
  <c r="Q69" i="1"/>
  <c r="P69" i="1"/>
  <c r="O69" i="1"/>
  <c r="N69" i="1"/>
  <c r="M69" i="1"/>
  <c r="I69" i="1"/>
  <c r="H69" i="1"/>
  <c r="G69" i="1"/>
  <c r="F69" i="1"/>
  <c r="E69" i="1"/>
  <c r="D69" i="1"/>
  <c r="C69" i="1"/>
  <c r="B69" i="1"/>
  <c r="AE68" i="1"/>
  <c r="AD68" i="1"/>
  <c r="AC68" i="1"/>
  <c r="AB68" i="1"/>
  <c r="AA68" i="1"/>
  <c r="Z68" i="1"/>
  <c r="Y68" i="1"/>
  <c r="X68" i="1"/>
  <c r="T68" i="1"/>
  <c r="I68" i="1" s="1"/>
  <c r="S68" i="1"/>
  <c r="H68" i="1" s="1"/>
  <c r="R68" i="1"/>
  <c r="G68" i="1" s="1"/>
  <c r="Q68" i="1"/>
  <c r="F68" i="1" s="1"/>
  <c r="P68" i="1"/>
  <c r="E68" i="1" s="1"/>
  <c r="O68" i="1"/>
  <c r="D68" i="1" s="1"/>
  <c r="N68" i="1"/>
  <c r="C68" i="1" s="1"/>
  <c r="M68" i="1"/>
  <c r="B68" i="1" s="1"/>
  <c r="AE67" i="1"/>
  <c r="AD67" i="1"/>
  <c r="AC67" i="1"/>
  <c r="AB67" i="1"/>
  <c r="AA67" i="1"/>
  <c r="Z67" i="1"/>
  <c r="Y67" i="1"/>
  <c r="X67" i="1"/>
  <c r="T67" i="1"/>
  <c r="I67" i="1" s="1"/>
  <c r="S67" i="1"/>
  <c r="H67" i="1" s="1"/>
  <c r="R67" i="1"/>
  <c r="G67" i="1" s="1"/>
  <c r="Q67" i="1"/>
  <c r="F67" i="1" s="1"/>
  <c r="P67" i="1"/>
  <c r="O67" i="1"/>
  <c r="D67" i="1" s="1"/>
  <c r="N67" i="1"/>
  <c r="C67" i="1" s="1"/>
  <c r="M67" i="1"/>
  <c r="B67" i="1" s="1"/>
  <c r="E67" i="1"/>
  <c r="AE60" i="1"/>
  <c r="AD60" i="1"/>
  <c r="AC60" i="1"/>
  <c r="AB60" i="1"/>
  <c r="AA60" i="1"/>
  <c r="Z60" i="1"/>
  <c r="Y60" i="1"/>
  <c r="X60" i="1"/>
  <c r="S60" i="1"/>
  <c r="R60" i="1"/>
  <c r="Q60" i="1"/>
  <c r="P60" i="1"/>
  <c r="O60" i="1"/>
  <c r="N60" i="1"/>
  <c r="M60" i="1"/>
  <c r="AE44" i="1"/>
  <c r="AD44" i="1"/>
  <c r="AC44" i="1"/>
  <c r="AB44" i="1"/>
  <c r="AA44" i="1"/>
  <c r="Z44" i="1"/>
  <c r="Y44" i="1"/>
  <c r="X44" i="1"/>
  <c r="T44" i="1"/>
  <c r="S44" i="1"/>
  <c r="H44" i="1" s="1"/>
  <c r="R44" i="1"/>
  <c r="G44" i="1" s="1"/>
  <c r="Q44" i="1"/>
  <c r="F44" i="1" s="1"/>
  <c r="P44" i="1"/>
  <c r="E44" i="1" s="1"/>
  <c r="O44" i="1"/>
  <c r="N44" i="1"/>
  <c r="C44" i="1" s="1"/>
  <c r="M44" i="1"/>
  <c r="B44" i="1" s="1"/>
  <c r="I44" i="1"/>
  <c r="I43" i="1"/>
  <c r="G43" i="1"/>
  <c r="F43" i="1"/>
  <c r="E43" i="1"/>
  <c r="D43" i="1"/>
  <c r="C43" i="1"/>
  <c r="B43" i="1"/>
  <c r="I42" i="1"/>
  <c r="H42" i="1"/>
  <c r="G42" i="1"/>
  <c r="F42" i="1"/>
  <c r="E42" i="1"/>
  <c r="D42" i="1"/>
  <c r="C42" i="1"/>
  <c r="B42" i="1"/>
  <c r="I41" i="1"/>
  <c r="H41" i="1"/>
  <c r="G41" i="1"/>
  <c r="F41" i="1"/>
  <c r="E41" i="1"/>
  <c r="D41" i="1"/>
  <c r="C41" i="1"/>
  <c r="B41" i="1"/>
  <c r="AE39" i="1"/>
  <c r="I39" i="1" s="1"/>
  <c r="AD39" i="1"/>
  <c r="AC39" i="1"/>
  <c r="AB39" i="1"/>
  <c r="AA39" i="1"/>
  <c r="Z39" i="1"/>
  <c r="Y39" i="1"/>
  <c r="X39" i="1"/>
  <c r="T39" i="1"/>
  <c r="S39" i="1"/>
  <c r="R39" i="1"/>
  <c r="Q39" i="1"/>
  <c r="P39" i="1"/>
  <c r="O39" i="1"/>
  <c r="N39" i="1"/>
  <c r="C39" i="1" s="1"/>
  <c r="M39" i="1"/>
  <c r="B39" i="1" s="1"/>
  <c r="H39" i="1"/>
  <c r="G39" i="1"/>
  <c r="I38" i="1"/>
  <c r="H38" i="1"/>
  <c r="G38" i="1"/>
  <c r="F38" i="1"/>
  <c r="E38" i="1"/>
  <c r="D38" i="1"/>
  <c r="C38" i="1"/>
  <c r="B38" i="1"/>
  <c r="I37" i="1"/>
  <c r="H37" i="1"/>
  <c r="G37" i="1"/>
  <c r="F37" i="1"/>
  <c r="E37" i="1"/>
  <c r="D37" i="1"/>
  <c r="C37" i="1"/>
  <c r="B37" i="1"/>
  <c r="I36" i="1"/>
  <c r="H36" i="1"/>
  <c r="G36" i="1"/>
  <c r="F36" i="1"/>
  <c r="E36" i="1"/>
  <c r="D36" i="1"/>
  <c r="C36" i="1"/>
  <c r="B36" i="1"/>
  <c r="I35" i="1"/>
  <c r="H35" i="1"/>
  <c r="G35" i="1"/>
  <c r="F35" i="1"/>
  <c r="E35" i="1"/>
  <c r="E54" i="1" s="1"/>
  <c r="D35" i="1"/>
  <c r="C35" i="1"/>
  <c r="B35" i="1"/>
  <c r="AE33" i="1"/>
  <c r="AD33" i="1"/>
  <c r="AC33" i="1"/>
  <c r="AB33" i="1"/>
  <c r="AA33" i="1"/>
  <c r="Z33" i="1"/>
  <c r="Y33" i="1"/>
  <c r="X33" i="1"/>
  <c r="T33" i="1"/>
  <c r="S33" i="1"/>
  <c r="H33" i="1" s="1"/>
  <c r="R33" i="1"/>
  <c r="G33" i="1" s="1"/>
  <c r="Q33" i="1"/>
  <c r="F33" i="1" s="1"/>
  <c r="P33" i="1"/>
  <c r="E33" i="1" s="1"/>
  <c r="O33" i="1"/>
  <c r="N33" i="1"/>
  <c r="C33" i="1" s="1"/>
  <c r="M33" i="1"/>
  <c r="B33" i="1" s="1"/>
  <c r="I32" i="1"/>
  <c r="H32" i="1"/>
  <c r="G32" i="1"/>
  <c r="F32" i="1"/>
  <c r="E32" i="1"/>
  <c r="C32" i="1"/>
  <c r="B32" i="1"/>
  <c r="I31" i="1"/>
  <c r="H31" i="1"/>
  <c r="G31" i="1"/>
  <c r="F31" i="1"/>
  <c r="E31" i="1"/>
  <c r="D31" i="1"/>
  <c r="C31" i="1"/>
  <c r="B31" i="1"/>
  <c r="I30" i="1"/>
  <c r="H30" i="1"/>
  <c r="G30" i="1"/>
  <c r="E30" i="1"/>
  <c r="D30" i="1"/>
  <c r="C30" i="1"/>
  <c r="B30" i="1"/>
  <c r="I29" i="1"/>
  <c r="H29" i="1"/>
  <c r="G29" i="1"/>
  <c r="F29" i="1"/>
  <c r="E29" i="1"/>
  <c r="D29" i="1"/>
  <c r="C29" i="1"/>
  <c r="B29" i="1"/>
  <c r="AB24" i="1"/>
  <c r="AA24" i="1"/>
  <c r="Z24" i="1"/>
  <c r="Y24" i="1"/>
  <c r="X24" i="1"/>
  <c r="I24" i="1"/>
  <c r="S24" i="1"/>
  <c r="H24" i="1" s="1"/>
  <c r="R24" i="1"/>
  <c r="G24" i="1" s="1"/>
  <c r="Q24" i="1"/>
  <c r="F24" i="1" s="1"/>
  <c r="P24" i="1"/>
  <c r="E24" i="1" s="1"/>
  <c r="O24" i="1"/>
  <c r="D24" i="1" s="1"/>
  <c r="N24" i="1"/>
  <c r="C24" i="1" s="1"/>
  <c r="M24" i="1"/>
  <c r="B24" i="1" s="1"/>
  <c r="I23" i="1"/>
  <c r="H23" i="1"/>
  <c r="G23" i="1"/>
  <c r="F23" i="1"/>
  <c r="E23" i="1"/>
  <c r="D23" i="1"/>
  <c r="C23" i="1"/>
  <c r="B23" i="1"/>
  <c r="I22" i="1"/>
  <c r="H22" i="1"/>
  <c r="G22" i="1"/>
  <c r="F22" i="1"/>
  <c r="E22" i="1"/>
  <c r="D22" i="1"/>
  <c r="C22" i="1"/>
  <c r="B22" i="1"/>
  <c r="I21" i="1"/>
  <c r="H21" i="1"/>
  <c r="H60" i="1" s="1"/>
  <c r="G21" i="1"/>
  <c r="F21" i="1"/>
  <c r="E21" i="1"/>
  <c r="D21" i="1"/>
  <c r="C21" i="1"/>
  <c r="B21" i="1"/>
  <c r="AD19" i="1"/>
  <c r="AC19" i="1"/>
  <c r="AB19" i="1"/>
  <c r="AA19" i="1"/>
  <c r="Z19" i="1"/>
  <c r="Y19" i="1"/>
  <c r="X19" i="1"/>
  <c r="T19" i="1"/>
  <c r="S19" i="1"/>
  <c r="R19" i="1"/>
  <c r="G19" i="1" s="1"/>
  <c r="Q19" i="1"/>
  <c r="F19" i="1" s="1"/>
  <c r="P19" i="1"/>
  <c r="E19" i="1" s="1"/>
  <c r="O19" i="1"/>
  <c r="D19" i="1" s="1"/>
  <c r="N19" i="1"/>
  <c r="C19" i="1" s="1"/>
  <c r="M19" i="1"/>
  <c r="B19" i="1" s="1"/>
  <c r="I18" i="1"/>
  <c r="H18" i="1"/>
  <c r="G18" i="1"/>
  <c r="F18" i="1"/>
  <c r="E18" i="1"/>
  <c r="D18" i="1"/>
  <c r="C18" i="1"/>
  <c r="B18" i="1"/>
  <c r="I17" i="1"/>
  <c r="H17" i="1"/>
  <c r="G17" i="1"/>
  <c r="F17" i="1"/>
  <c r="E17" i="1"/>
  <c r="D17" i="1"/>
  <c r="C17" i="1"/>
  <c r="B17" i="1"/>
  <c r="I16" i="1"/>
  <c r="H16" i="1"/>
  <c r="G16" i="1"/>
  <c r="F16" i="1"/>
  <c r="E16" i="1"/>
  <c r="D16" i="1"/>
  <c r="C16" i="1"/>
  <c r="B16" i="1"/>
  <c r="I15" i="1"/>
  <c r="H15" i="1"/>
  <c r="G15" i="1"/>
  <c r="F15" i="1"/>
  <c r="E15" i="1"/>
  <c r="D15" i="1"/>
  <c r="C15" i="1"/>
  <c r="B15" i="1"/>
  <c r="AE13" i="1"/>
  <c r="AD13" i="1"/>
  <c r="AC13" i="1"/>
  <c r="AB13" i="1"/>
  <c r="AA13" i="1"/>
  <c r="Z13" i="1"/>
  <c r="Y13" i="1"/>
  <c r="L13" i="1" s="1"/>
  <c r="X13" i="1"/>
  <c r="K13" i="1" s="1"/>
  <c r="T13" i="1"/>
  <c r="S13" i="1"/>
  <c r="R13" i="1"/>
  <c r="G13" i="1" s="1"/>
  <c r="Q13" i="1"/>
  <c r="F13" i="1" s="1"/>
  <c r="P13" i="1"/>
  <c r="E13" i="1" s="1"/>
  <c r="O13" i="1"/>
  <c r="D13" i="1" s="1"/>
  <c r="N13" i="1"/>
  <c r="C13" i="1" s="1"/>
  <c r="M13" i="1"/>
  <c r="B13" i="1" s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  <c r="I10" i="1"/>
  <c r="H10" i="1"/>
  <c r="G10" i="1"/>
  <c r="F10" i="1"/>
  <c r="E10" i="1"/>
  <c r="D10" i="1"/>
  <c r="C10" i="1"/>
  <c r="B10" i="1"/>
  <c r="I9" i="1"/>
  <c r="H13" i="1"/>
  <c r="G9" i="1"/>
  <c r="F9" i="1"/>
  <c r="E9" i="1"/>
  <c r="D9" i="1"/>
  <c r="C9" i="1"/>
  <c r="B9" i="1"/>
  <c r="R39" i="2" l="1"/>
  <c r="Q40" i="2"/>
  <c r="T38" i="2"/>
  <c r="T39" i="2"/>
  <c r="S40" i="2"/>
  <c r="Q39" i="2"/>
  <c r="J57" i="2"/>
  <c r="W24" i="2" s="1"/>
  <c r="W38" i="2"/>
  <c r="S38" i="2"/>
  <c r="O39" i="2"/>
  <c r="S39" i="2"/>
  <c r="O40" i="2"/>
  <c r="T40" i="2"/>
  <c r="P40" i="2"/>
  <c r="Q38" i="2"/>
  <c r="P38" i="2"/>
  <c r="E63" i="2"/>
  <c r="R25" i="2" s="1"/>
  <c r="D63" i="2"/>
  <c r="Q25" i="2" s="1"/>
  <c r="T41" i="2"/>
  <c r="D76" i="1"/>
  <c r="B52" i="1"/>
  <c r="B63" i="1"/>
  <c r="T58" i="1"/>
  <c r="C60" i="1"/>
  <c r="G60" i="1"/>
  <c r="I33" i="1"/>
  <c r="F39" i="1"/>
  <c r="F58" i="1" s="1"/>
  <c r="D60" i="1"/>
  <c r="H54" i="1"/>
  <c r="E60" i="1"/>
  <c r="H63" i="1"/>
  <c r="N82" i="1"/>
  <c r="Y82" i="1"/>
  <c r="B54" i="1"/>
  <c r="F54" i="1"/>
  <c r="B58" i="1"/>
  <c r="B60" i="1"/>
  <c r="F60" i="1"/>
  <c r="E63" i="1"/>
  <c r="O82" i="1"/>
  <c r="Z82" i="1"/>
  <c r="D54" i="1"/>
  <c r="R82" i="1"/>
  <c r="AC82" i="1"/>
  <c r="C63" i="1"/>
  <c r="G63" i="1"/>
  <c r="C54" i="1"/>
  <c r="G54" i="1"/>
  <c r="G58" i="1"/>
  <c r="C58" i="1"/>
  <c r="F63" i="1"/>
  <c r="I73" i="1"/>
  <c r="P39" i="2"/>
  <c r="W41" i="2"/>
  <c r="S41" i="2"/>
  <c r="I54" i="1"/>
  <c r="I70" i="1"/>
  <c r="C79" i="1"/>
  <c r="G79" i="1"/>
  <c r="S82" i="1"/>
  <c r="H79" i="1"/>
  <c r="H63" i="2"/>
  <c r="U25" i="2" s="1"/>
  <c r="B57" i="2"/>
  <c r="O24" i="2" s="1"/>
  <c r="O38" i="2"/>
  <c r="V41" i="2"/>
  <c r="R41" i="2"/>
  <c r="H19" i="1"/>
  <c r="H58" i="1" s="1"/>
  <c r="I60" i="1"/>
  <c r="H74" i="1"/>
  <c r="D79" i="1"/>
  <c r="P82" i="1"/>
  <c r="AA82" i="1"/>
  <c r="U18" i="2"/>
  <c r="C63" i="2"/>
  <c r="P25" i="2" s="1"/>
  <c r="D68" i="2"/>
  <c r="Q26" i="2" s="1"/>
  <c r="F57" i="2"/>
  <c r="S24" i="2" s="1"/>
  <c r="V39" i="2"/>
  <c r="U41" i="2"/>
  <c r="Q41" i="2"/>
  <c r="S77" i="1"/>
  <c r="E79" i="1"/>
  <c r="M82" i="1"/>
  <c r="Q82" i="1"/>
  <c r="X82" i="1"/>
  <c r="AB82" i="1"/>
  <c r="V38" i="2"/>
  <c r="T18" i="2"/>
  <c r="U39" i="2"/>
  <c r="O41" i="2"/>
  <c r="W40" i="2"/>
  <c r="V40" i="2"/>
  <c r="U40" i="2"/>
  <c r="I80" i="1"/>
  <c r="T82" i="1"/>
  <c r="I75" i="1"/>
  <c r="I74" i="1"/>
  <c r="AE82" i="1"/>
  <c r="AD82" i="1"/>
  <c r="I19" i="1"/>
  <c r="I58" i="1" s="1"/>
  <c r="I13" i="1"/>
  <c r="I63" i="2"/>
  <c r="V25" i="2" s="1"/>
  <c r="I57" i="2"/>
  <c r="V24" i="2" s="1"/>
  <c r="E57" i="2"/>
  <c r="R24" i="2" s="1"/>
  <c r="B63" i="2"/>
  <c r="O25" i="2" s="1"/>
  <c r="F68" i="2"/>
  <c r="S26" i="2" s="1"/>
  <c r="H57" i="2"/>
  <c r="U24" i="2" s="1"/>
  <c r="D57" i="2"/>
  <c r="Q24" i="2" s="1"/>
  <c r="J63" i="2"/>
  <c r="W25" i="2" s="1"/>
  <c r="F63" i="2"/>
  <c r="S25" i="2" s="1"/>
  <c r="I68" i="2"/>
  <c r="V26" i="2" s="1"/>
  <c r="E68" i="2"/>
  <c r="R26" i="2" s="1"/>
  <c r="J68" i="2"/>
  <c r="W26" i="2" s="1"/>
  <c r="Q18" i="2"/>
  <c r="G57" i="2"/>
  <c r="T24" i="2" s="1"/>
  <c r="C57" i="2"/>
  <c r="P24" i="2" s="1"/>
  <c r="H68" i="2"/>
  <c r="U26" i="2" s="1"/>
  <c r="B68" i="2"/>
  <c r="O26" i="2" s="1"/>
  <c r="G68" i="2"/>
  <c r="T26" i="2" s="1"/>
  <c r="C68" i="2"/>
  <c r="P26" i="2" s="1"/>
  <c r="P52" i="1"/>
  <c r="T52" i="1"/>
  <c r="AA52" i="1"/>
  <c r="AE52" i="1"/>
  <c r="N71" i="1"/>
  <c r="R71" i="1"/>
  <c r="Y71" i="1"/>
  <c r="AC71" i="1"/>
  <c r="M77" i="1"/>
  <c r="Q77" i="1"/>
  <c r="X77" i="1"/>
  <c r="AB77" i="1"/>
  <c r="O71" i="1"/>
  <c r="S71" i="1"/>
  <c r="Z71" i="1"/>
  <c r="AD71" i="1"/>
  <c r="N77" i="1"/>
  <c r="R77" i="1"/>
  <c r="Y77" i="1"/>
  <c r="AC77" i="1"/>
  <c r="O58" i="1"/>
  <c r="S58" i="1"/>
  <c r="Z58" i="1"/>
  <c r="AD58" i="1"/>
  <c r="P71" i="1"/>
  <c r="T71" i="1"/>
  <c r="AA71" i="1"/>
  <c r="AE71" i="1"/>
  <c r="I76" i="1"/>
  <c r="O52" i="1"/>
  <c r="S52" i="1"/>
  <c r="Z52" i="1"/>
  <c r="AD52" i="1"/>
  <c r="D39" i="1"/>
  <c r="D58" i="1" s="1"/>
  <c r="P58" i="1"/>
  <c r="AA58" i="1"/>
  <c r="AE58" i="1"/>
  <c r="M71" i="1"/>
  <c r="Q71" i="1"/>
  <c r="X71" i="1"/>
  <c r="AB71" i="1"/>
  <c r="E75" i="1"/>
  <c r="D33" i="1"/>
  <c r="D52" i="1" s="1"/>
  <c r="AD77" i="1"/>
  <c r="Q52" i="1"/>
  <c r="X52" i="1"/>
  <c r="AB52" i="1"/>
  <c r="M58" i="1"/>
  <c r="Q58" i="1"/>
  <c r="X58" i="1"/>
  <c r="AB58" i="1"/>
  <c r="P77" i="1"/>
  <c r="T77" i="1"/>
  <c r="AA77" i="1"/>
  <c r="AE77" i="1"/>
  <c r="D44" i="1"/>
  <c r="D63" i="1" s="1"/>
  <c r="E52" i="1"/>
  <c r="E39" i="1"/>
  <c r="E58" i="1" s="1"/>
  <c r="O77" i="1"/>
  <c r="Z77" i="1"/>
  <c r="C52" i="1"/>
  <c r="G52" i="1"/>
  <c r="N52" i="1"/>
  <c r="R52" i="1"/>
  <c r="Y52" i="1"/>
  <c r="AC52" i="1"/>
  <c r="N58" i="1"/>
  <c r="R58" i="1"/>
  <c r="Y58" i="1"/>
  <c r="AC58" i="1"/>
  <c r="F52" i="1"/>
  <c r="H82" i="1" l="1"/>
  <c r="I82" i="1"/>
  <c r="F82" i="1"/>
  <c r="D82" i="1"/>
  <c r="G77" i="1"/>
  <c r="F77" i="1"/>
  <c r="G71" i="1"/>
  <c r="B82" i="1"/>
  <c r="G82" i="1"/>
  <c r="C82" i="1"/>
  <c r="E82" i="1"/>
  <c r="D71" i="1"/>
  <c r="B77" i="1"/>
  <c r="C71" i="1"/>
  <c r="H77" i="1"/>
  <c r="H71" i="1"/>
  <c r="B71" i="1"/>
  <c r="I71" i="1"/>
  <c r="E77" i="1"/>
  <c r="E71" i="1"/>
  <c r="C77" i="1"/>
  <c r="F71" i="1"/>
  <c r="D77" i="1"/>
  <c r="I77" i="1"/>
</calcChain>
</file>

<file path=xl/sharedStrings.xml><?xml version="1.0" encoding="utf-8"?>
<sst xmlns="http://schemas.openxmlformats.org/spreadsheetml/2006/main" count="233" uniqueCount="36">
  <si>
    <t>Heimild:</t>
  </si>
  <si>
    <t xml:space="preserve">Sótt: </t>
  </si>
  <si>
    <t>3.1 Vinnumarkaður</t>
  </si>
  <si>
    <t>Fjöldi og hlutfall vinnandi á aldrinum 16-70 ára</t>
  </si>
  <si>
    <t>Hagstofan, Vinnumálastofnun</t>
  </si>
  <si>
    <t>Vinnuafl</t>
  </si>
  <si>
    <t>Alls</t>
  </si>
  <si>
    <t>Karlar</t>
  </si>
  <si>
    <t>Konur</t>
  </si>
  <si>
    <t>Akureyri</t>
  </si>
  <si>
    <t>Eyjafjarðarsveit</t>
  </si>
  <si>
    <t>Svalbarðsstrandarhreppur</t>
  </si>
  <si>
    <t>Grýtubakkahrepppur</t>
  </si>
  <si>
    <t>Samtals:</t>
  </si>
  <si>
    <t xml:space="preserve"> </t>
  </si>
  <si>
    <t>Norðurþing (póstnr. 640 og 641)</t>
  </si>
  <si>
    <t>Þingeyjarsveit</t>
  </si>
  <si>
    <t>Skútustaðahreppur</t>
  </si>
  <si>
    <t>Tjörneshreppur</t>
  </si>
  <si>
    <t>Norðurþing (póstnr. 670, 671, 675)</t>
  </si>
  <si>
    <t>Langanesbyggð</t>
  </si>
  <si>
    <t>Svalbarðshreppur</t>
  </si>
  <si>
    <t>Fjöldi atvinnulausra</t>
  </si>
  <si>
    <t>Hlutfall atvinnulausra</t>
  </si>
  <si>
    <t>Starfandi</t>
  </si>
  <si>
    <t>Vestursvæði</t>
  </si>
  <si>
    <t>Miðsvæði</t>
  </si>
  <si>
    <t>Austursvæði</t>
  </si>
  <si>
    <t>Landið allt</t>
  </si>
  <si>
    <t>Vinnuafl - landið allt</t>
  </si>
  <si>
    <t>Samtals</t>
  </si>
  <si>
    <t>Atvinnulausir allir</t>
  </si>
  <si>
    <t>Atvinnuleysi - hlutfall</t>
  </si>
  <si>
    <t>Starfandi allir</t>
  </si>
  <si>
    <t xml:space="preserve">Fjöldi starfandi </t>
  </si>
  <si>
    <t>Hlutfall starfandi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</si>
</sst>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8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rgb="FF9C0006"/>
      <name val="Tw Cen MT"/>
      <family val="2"/>
      <scheme val="minor"/>
    </font>
    <font>
      <b/>
      <sz val="11"/>
      <color theme="1"/>
      <name val="Tw Cen MT"/>
      <family val="2"/>
      <scheme val="minor"/>
    </font>
    <font>
      <b/>
      <sz val="11"/>
      <color rgb="FF1F497D"/>
      <name val="Calibri"/>
      <family val="2"/>
    </font>
    <font>
      <sz val="11"/>
      <color rgb="FF1F497D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7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3" borderId="0" applyNumberFormat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164" fontId="7" fillId="0" borderId="1" xfId="1" applyNumberFormat="1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1" fontId="7" fillId="0" borderId="3" xfId="0" applyNumberFormat="1" applyFont="1" applyBorder="1" applyAlignment="1">
      <alignment vertical="center" wrapText="1"/>
    </xf>
    <xf numFmtId="0" fontId="0" fillId="0" borderId="3" xfId="0" applyBorder="1"/>
    <xf numFmtId="3" fontId="7" fillId="0" borderId="3" xfId="0" applyNumberFormat="1" applyFont="1" applyBorder="1" applyAlignment="1">
      <alignment vertical="center" wrapText="1"/>
    </xf>
    <xf numFmtId="1" fontId="7" fillId="0" borderId="3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164" fontId="7" fillId="0" borderId="3" xfId="1" applyNumberFormat="1" applyFont="1" applyBorder="1" applyAlignment="1">
      <alignment vertical="center" wrapText="1"/>
    </xf>
    <xf numFmtId="165" fontId="7" fillId="0" borderId="3" xfId="1" applyNumberFormat="1" applyFont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0" fillId="2" borderId="3" xfId="0" applyFill="1" applyBorder="1"/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5" fillId="0" borderId="0" xfId="0" applyFont="1"/>
    <xf numFmtId="1" fontId="0" fillId="0" borderId="0" xfId="0" applyNumberFormat="1"/>
    <xf numFmtId="3" fontId="0" fillId="0" borderId="0" xfId="0" applyNumberFormat="1"/>
    <xf numFmtId="3" fontId="0" fillId="4" borderId="0" xfId="0" applyNumberFormat="1" applyFill="1"/>
    <xf numFmtId="0" fontId="7" fillId="0" borderId="0" xfId="0" applyFont="1" applyAlignment="1">
      <alignment vertical="center" wrapText="1"/>
    </xf>
    <xf numFmtId="164" fontId="0" fillId="0" borderId="0" xfId="1" applyNumberFormat="1" applyFont="1"/>
    <xf numFmtId="164" fontId="3" fillId="0" borderId="0" xfId="1" applyNumberFormat="1"/>
    <xf numFmtId="164" fontId="3" fillId="5" borderId="0" xfId="1" applyNumberFormat="1" applyFill="1"/>
    <xf numFmtId="0" fontId="5" fillId="6" borderId="0" xfId="0" applyFont="1" applyFill="1"/>
    <xf numFmtId="0" fontId="0" fillId="6" borderId="0" xfId="0" applyFill="1"/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1" fontId="4" fillId="3" borderId="0" xfId="2" applyNumberFormat="1"/>
    <xf numFmtId="1" fontId="0" fillId="0" borderId="0" xfId="1" applyNumberFormat="1" applyFont="1"/>
    <xf numFmtId="10" fontId="0" fillId="0" borderId="0" xfId="1" applyNumberFormat="1" applyFont="1"/>
    <xf numFmtId="2" fontId="7" fillId="0" borderId="3" xfId="0" applyNumberFormat="1" applyFont="1" applyBorder="1" applyAlignment="1">
      <alignment vertical="center" wrapText="1"/>
    </xf>
    <xf numFmtId="166" fontId="7" fillId="0" borderId="3" xfId="0" applyNumberFormat="1" applyFont="1" applyBorder="1" applyAlignment="1">
      <alignment vertical="center" wrapText="1"/>
    </xf>
    <xf numFmtId="0" fontId="3" fillId="0" borderId="0" xfId="2" applyFont="1" applyFill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4" fillId="3" borderId="0" xfId="2"/>
    <xf numFmtId="164" fontId="0" fillId="0" borderId="0" xfId="0" applyNumberFormat="1"/>
    <xf numFmtId="3" fontId="4" fillId="3" borderId="0" xfId="2" applyNumberFormat="1"/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BC2E6"/>
      <color rgb="FFA9D08E"/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Fjöldi - vinnuafl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Birting!$A$8</c:f>
              <c:strCache>
                <c:ptCount val="1"/>
                <c:pt idx="0">
                  <c:v>Vestursvæði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Birting!$B$7:$L$7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Birting!$B$8:$L$8</c:f>
              <c:numCache>
                <c:formatCode>0</c:formatCode>
                <c:ptCount val="11"/>
                <c:pt idx="0">
                  <c:v>10375.666666666664</c:v>
                </c:pt>
                <c:pt idx="1">
                  <c:v>10597.166666666666</c:v>
                </c:pt>
                <c:pt idx="2">
                  <c:v>10884.25</c:v>
                </c:pt>
                <c:pt idx="3">
                  <c:v>10877.25</c:v>
                </c:pt>
                <c:pt idx="4">
                  <c:v>11089.5</c:v>
                </c:pt>
                <c:pt idx="5">
                  <c:v>11381.25</c:v>
                </c:pt>
                <c:pt idx="6">
                  <c:v>11602.666666666668</c:v>
                </c:pt>
                <c:pt idx="7">
                  <c:v>11485</c:v>
                </c:pt>
                <c:pt idx="8">
                  <c:v>11459</c:v>
                </c:pt>
                <c:pt idx="9">
                  <c:v>11183</c:v>
                </c:pt>
                <c:pt idx="10">
                  <c:v>11256.666666666668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88-461E-B066-2C6DA39D7611}"/>
            </c:ext>
          </c:extLst>
        </c:ser>
        <c:ser>
          <c:idx val="1"/>
          <c:order val="1"/>
          <c:tx>
            <c:strRef>
              <c:f>Birting!$A$9</c:f>
              <c:strCache>
                <c:ptCount val="1"/>
                <c:pt idx="0">
                  <c:v>Miðsvæði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Birting!$B$7:$L$7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Birting!$B$9:$L$9</c:f>
              <c:numCache>
                <c:formatCode>0</c:formatCode>
                <c:ptCount val="11"/>
                <c:pt idx="0">
                  <c:v>2361.6666666666665</c:v>
                </c:pt>
                <c:pt idx="1">
                  <c:v>2322</c:v>
                </c:pt>
                <c:pt idx="2">
                  <c:v>2343.3333333333335</c:v>
                </c:pt>
                <c:pt idx="3">
                  <c:v>2350.5833333333335</c:v>
                </c:pt>
                <c:pt idx="4">
                  <c:v>2417.4166666666665</c:v>
                </c:pt>
                <c:pt idx="5">
                  <c:v>2515.3333333333335</c:v>
                </c:pt>
                <c:pt idx="6">
                  <c:v>2742.9166666666665</c:v>
                </c:pt>
                <c:pt idx="7">
                  <c:v>2928</c:v>
                </c:pt>
                <c:pt idx="8">
                  <c:v>2647</c:v>
                </c:pt>
                <c:pt idx="9">
                  <c:v>2987</c:v>
                </c:pt>
                <c:pt idx="10">
                  <c:v>2840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88-461E-B066-2C6DA39D7611}"/>
            </c:ext>
          </c:extLst>
        </c:ser>
        <c:ser>
          <c:idx val="2"/>
          <c:order val="2"/>
          <c:tx>
            <c:strRef>
              <c:f>Birting!$A$10</c:f>
              <c:strCache>
                <c:ptCount val="1"/>
                <c:pt idx="0">
                  <c:v>Austursvæði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Birting!$B$7:$L$7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Birting!$B$10:$L$10</c:f>
              <c:numCache>
                <c:formatCode>0</c:formatCode>
                <c:ptCount val="11"/>
                <c:pt idx="0">
                  <c:v>633.66666666666674</c:v>
                </c:pt>
                <c:pt idx="1">
                  <c:v>634.41666666666663</c:v>
                </c:pt>
                <c:pt idx="2">
                  <c:v>647.16666666666674</c:v>
                </c:pt>
                <c:pt idx="3">
                  <c:v>638.33333333333337</c:v>
                </c:pt>
                <c:pt idx="4">
                  <c:v>645.24999999999989</c:v>
                </c:pt>
                <c:pt idx="5">
                  <c:v>636</c:v>
                </c:pt>
                <c:pt idx="6">
                  <c:v>637.66666666666674</c:v>
                </c:pt>
                <c:pt idx="7">
                  <c:v>638</c:v>
                </c:pt>
                <c:pt idx="8">
                  <c:v>638</c:v>
                </c:pt>
                <c:pt idx="9">
                  <c:v>666.75</c:v>
                </c:pt>
                <c:pt idx="10">
                  <c:v>682.41666666666674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88-461E-B066-2C6DA39D7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3647656"/>
        <c:axId val="773648640"/>
      </c:lineChart>
      <c:catAx>
        <c:axId val="773647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73648640"/>
        <c:crosses val="autoZero"/>
        <c:auto val="1"/>
        <c:lblAlgn val="ctr"/>
        <c:lblOffset val="100"/>
        <c:noMultiLvlLbl val="0"/>
      </c:catAx>
      <c:valAx>
        <c:axId val="77364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73647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Fjöldi atvinnulausra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Birting!$A$16</c:f>
              <c:strCache>
                <c:ptCount val="1"/>
                <c:pt idx="0">
                  <c:v>Vestursvæði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Birting!$B$15:$L$15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Birting!$B$16:$L$16</c:f>
              <c:numCache>
                <c:formatCode>0</c:formatCode>
                <c:ptCount val="11"/>
                <c:pt idx="0">
                  <c:v>622</c:v>
                </c:pt>
                <c:pt idx="1">
                  <c:v>445</c:v>
                </c:pt>
                <c:pt idx="2">
                  <c:v>384</c:v>
                </c:pt>
                <c:pt idx="3">
                  <c:v>360</c:v>
                </c:pt>
                <c:pt idx="4">
                  <c:v>310</c:v>
                </c:pt>
                <c:pt idx="5">
                  <c:v>269</c:v>
                </c:pt>
                <c:pt idx="6">
                  <c:v>274</c:v>
                </c:pt>
                <c:pt idx="7">
                  <c:v>262</c:v>
                </c:pt>
                <c:pt idx="8">
                  <c:v>352</c:v>
                </c:pt>
                <c:pt idx="9" formatCode="General">
                  <c:v>671</c:v>
                </c:pt>
                <c:pt idx="10" formatCode="General">
                  <c:v>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E9-493A-BD1B-926854F7F92A}"/>
            </c:ext>
          </c:extLst>
        </c:ser>
        <c:ser>
          <c:idx val="1"/>
          <c:order val="1"/>
          <c:tx>
            <c:strRef>
              <c:f>Birting!$A$17</c:f>
              <c:strCache>
                <c:ptCount val="1"/>
                <c:pt idx="0">
                  <c:v>Miðsvæði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Birting!$B$15:$L$15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Birting!$B$17:$L$17</c:f>
              <c:numCache>
                <c:formatCode>0</c:formatCode>
                <c:ptCount val="11"/>
                <c:pt idx="0">
                  <c:v>118</c:v>
                </c:pt>
                <c:pt idx="1">
                  <c:v>94</c:v>
                </c:pt>
                <c:pt idx="2">
                  <c:v>75</c:v>
                </c:pt>
                <c:pt idx="3">
                  <c:v>67</c:v>
                </c:pt>
                <c:pt idx="4">
                  <c:v>55</c:v>
                </c:pt>
                <c:pt idx="5">
                  <c:v>34</c:v>
                </c:pt>
                <c:pt idx="6">
                  <c:v>32</c:v>
                </c:pt>
                <c:pt idx="7">
                  <c:v>44</c:v>
                </c:pt>
                <c:pt idx="8">
                  <c:v>74</c:v>
                </c:pt>
                <c:pt idx="9" formatCode="General">
                  <c:v>221</c:v>
                </c:pt>
                <c:pt idx="10" formatCode="General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E9-493A-BD1B-926854F7F92A}"/>
            </c:ext>
          </c:extLst>
        </c:ser>
        <c:ser>
          <c:idx val="2"/>
          <c:order val="2"/>
          <c:tx>
            <c:strRef>
              <c:f>Birting!$A$18</c:f>
              <c:strCache>
                <c:ptCount val="1"/>
                <c:pt idx="0">
                  <c:v>Austursvæði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Birting!$B$15:$L$15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Birting!$B$18:$L$18</c:f>
              <c:numCache>
                <c:formatCode>0</c:formatCode>
                <c:ptCount val="11"/>
                <c:pt idx="0">
                  <c:v>38</c:v>
                </c:pt>
                <c:pt idx="1">
                  <c:v>26</c:v>
                </c:pt>
                <c:pt idx="2">
                  <c:v>26</c:v>
                </c:pt>
                <c:pt idx="3">
                  <c:v>33</c:v>
                </c:pt>
                <c:pt idx="4">
                  <c:v>31</c:v>
                </c:pt>
                <c:pt idx="5">
                  <c:v>32</c:v>
                </c:pt>
                <c:pt idx="6">
                  <c:v>34</c:v>
                </c:pt>
                <c:pt idx="7">
                  <c:v>25</c:v>
                </c:pt>
                <c:pt idx="8">
                  <c:v>40</c:v>
                </c:pt>
                <c:pt idx="9" formatCode="General">
                  <c:v>47</c:v>
                </c:pt>
                <c:pt idx="10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E9-493A-BD1B-926854F7F92A}"/>
            </c:ext>
          </c:extLst>
        </c:ser>
        <c:ser>
          <c:idx val="3"/>
          <c:order val="3"/>
          <c:tx>
            <c:strRef>
              <c:f>Birting!$A$19</c:f>
              <c:strCache>
                <c:ptCount val="1"/>
                <c:pt idx="0">
                  <c:v>Landið allt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Birting!$B$15:$L$15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Birting!$B$19:$L$19</c:f>
              <c:numCache>
                <c:formatCode>0</c:formatCode>
                <c:ptCount val="11"/>
                <c:pt idx="0">
                  <c:v>13066.333333333336</c:v>
                </c:pt>
                <c:pt idx="1">
                  <c:v>9838.0000000000018</c:v>
                </c:pt>
                <c:pt idx="2">
                  <c:v>7726.833333333333</c:v>
                </c:pt>
                <c:pt idx="3">
                  <c:v>6474.3333333333339</c:v>
                </c:pt>
                <c:pt idx="4">
                  <c:v>5341.8333333333321</c:v>
                </c:pt>
                <c:pt idx="5">
                  <c:v>4324.4999999999982</c:v>
                </c:pt>
                <c:pt idx="6">
                  <c:v>4171.1666666666661</c:v>
                </c:pt>
                <c:pt idx="7">
                  <c:v>4642.9166666666652</c:v>
                </c:pt>
                <c:pt idx="8">
                  <c:v>7237.7500000000018</c:v>
                </c:pt>
                <c:pt idx="9" formatCode="General">
                  <c:v>16511</c:v>
                </c:pt>
                <c:pt idx="10" formatCode="General">
                  <c:v>15082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E9-493A-BD1B-926854F7F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0537992"/>
        <c:axId val="616740856"/>
      </c:lineChart>
      <c:catAx>
        <c:axId val="8305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16740856"/>
        <c:crosses val="autoZero"/>
        <c:auto val="1"/>
        <c:lblAlgn val="ctr"/>
        <c:lblOffset val="100"/>
        <c:noMultiLvlLbl val="0"/>
      </c:catAx>
      <c:valAx>
        <c:axId val="616740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305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Hlutfall atvinnulausra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Birting!$A$23</c:f>
              <c:strCache>
                <c:ptCount val="1"/>
                <c:pt idx="0">
                  <c:v>Vestursvæði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Birting!$B$22:$L$22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Birting!$B$23:$L$23</c:f>
              <c:numCache>
                <c:formatCode>0.0%</c:formatCode>
                <c:ptCount val="11"/>
                <c:pt idx="0">
                  <c:v>5.9947955151476225E-2</c:v>
                </c:pt>
                <c:pt idx="1">
                  <c:v>4.1992356447478105E-2</c:v>
                </c:pt>
                <c:pt idx="2">
                  <c:v>3.528033626570503E-2</c:v>
                </c:pt>
                <c:pt idx="3">
                  <c:v>3.3096600703302767E-2</c:v>
                </c:pt>
                <c:pt idx="4">
                  <c:v>2.7954371252085306E-2</c:v>
                </c:pt>
                <c:pt idx="5">
                  <c:v>2.3635365183964856E-2</c:v>
                </c:pt>
                <c:pt idx="6">
                  <c:v>2.3615260859572509E-2</c:v>
                </c:pt>
                <c:pt idx="7">
                  <c:v>2.281236395298215E-2</c:v>
                </c:pt>
                <c:pt idx="8">
                  <c:v>3.0718212758530414E-2</c:v>
                </c:pt>
                <c:pt idx="9">
                  <c:v>6.0001788428865201E-2</c:v>
                </c:pt>
                <c:pt idx="10">
                  <c:v>5.0903168492745003E-2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08-4882-B7D0-673354764459}"/>
            </c:ext>
          </c:extLst>
        </c:ser>
        <c:ser>
          <c:idx val="1"/>
          <c:order val="1"/>
          <c:tx>
            <c:strRef>
              <c:f>Birting!$A$24</c:f>
              <c:strCache>
                <c:ptCount val="1"/>
                <c:pt idx="0">
                  <c:v>Miðsvæði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Birting!$B$22:$L$22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Birting!$B$24:$L$24</c:f>
              <c:numCache>
                <c:formatCode>0.0%</c:formatCode>
                <c:ptCount val="11"/>
                <c:pt idx="0">
                  <c:v>4.9964714184897674E-2</c:v>
                </c:pt>
                <c:pt idx="1">
                  <c:v>4.0482342807924204E-2</c:v>
                </c:pt>
                <c:pt idx="2">
                  <c:v>3.2005689900426737E-2</c:v>
                </c:pt>
                <c:pt idx="3">
                  <c:v>2.8503562945368169E-2</c:v>
                </c:pt>
                <c:pt idx="4">
                  <c:v>2.2751559860732878E-2</c:v>
                </c:pt>
                <c:pt idx="5">
                  <c:v>1.351709514974821E-2</c:v>
                </c:pt>
                <c:pt idx="6">
                  <c:v>1.1666413489290598E-2</c:v>
                </c:pt>
                <c:pt idx="7">
                  <c:v>1.5027322404371584E-2</c:v>
                </c:pt>
                <c:pt idx="8">
                  <c:v>2.7956176803928975E-2</c:v>
                </c:pt>
                <c:pt idx="9">
                  <c:v>7.3999999999999996E-2</c:v>
                </c:pt>
                <c:pt idx="10">
                  <c:v>6.3E-2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08-4882-B7D0-673354764459}"/>
            </c:ext>
          </c:extLst>
        </c:ser>
        <c:ser>
          <c:idx val="2"/>
          <c:order val="2"/>
          <c:tx>
            <c:strRef>
              <c:f>Birting!$A$25</c:f>
              <c:strCache>
                <c:ptCount val="1"/>
                <c:pt idx="0">
                  <c:v>Austursvæði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Birting!$B$22:$L$22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Birting!$B$25:$L$25</c:f>
              <c:numCache>
                <c:formatCode>0.0%</c:formatCode>
                <c:ptCount val="11"/>
                <c:pt idx="0">
                  <c:v>5.9968437664387156E-2</c:v>
                </c:pt>
                <c:pt idx="1">
                  <c:v>4.0982529883094712E-2</c:v>
                </c:pt>
                <c:pt idx="2">
                  <c:v>4.0175122328096828E-2</c:v>
                </c:pt>
                <c:pt idx="3">
                  <c:v>5.1697127937336815E-2</c:v>
                </c:pt>
                <c:pt idx="4">
                  <c:v>4.8043394033320426E-2</c:v>
                </c:pt>
                <c:pt idx="5">
                  <c:v>5.0314465408805034E-2</c:v>
                </c:pt>
                <c:pt idx="6">
                  <c:v>5.3319393622582326E-2</c:v>
                </c:pt>
                <c:pt idx="7">
                  <c:v>3.918495297805643E-2</c:v>
                </c:pt>
                <c:pt idx="8">
                  <c:v>6.2695924764890276E-2</c:v>
                </c:pt>
                <c:pt idx="9">
                  <c:v>7.0000000000000007E-2</c:v>
                </c:pt>
                <c:pt idx="10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08-4882-B7D0-673354764459}"/>
            </c:ext>
          </c:extLst>
        </c:ser>
        <c:ser>
          <c:idx val="3"/>
          <c:order val="3"/>
          <c:tx>
            <c:strRef>
              <c:f>Birting!$A$26</c:f>
              <c:strCache>
                <c:ptCount val="1"/>
                <c:pt idx="0">
                  <c:v>Landið allt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Birting!$B$22:$L$22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Birting!$B$26:$L$26</c:f>
              <c:numCache>
                <c:formatCode>0.0%</c:formatCode>
                <c:ptCount val="11"/>
                <c:pt idx="0">
                  <c:v>7.3662572499760839E-2</c:v>
                </c:pt>
                <c:pt idx="1">
                  <c:v>5.4983345728946843E-2</c:v>
                </c:pt>
                <c:pt idx="2">
                  <c:v>4.2359618426924622E-2</c:v>
                </c:pt>
                <c:pt idx="3">
                  <c:v>3.4927601868295972E-2</c:v>
                </c:pt>
                <c:pt idx="4">
                  <c:v>2.8045564541485962E-2</c:v>
                </c:pt>
                <c:pt idx="5">
                  <c:v>2.2082649243138103E-2</c:v>
                </c:pt>
                <c:pt idx="6">
                  <c:v>2.0795363743357023E-2</c:v>
                </c:pt>
                <c:pt idx="7">
                  <c:v>2.2633060953891337E-2</c:v>
                </c:pt>
                <c:pt idx="8">
                  <c:v>3.4645136977222213E-2</c:v>
                </c:pt>
                <c:pt idx="9">
                  <c:v>8.1046816847454919E-2</c:v>
                </c:pt>
                <c:pt idx="10">
                  <c:v>7.238076919518531E-2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08-4882-B7D0-673354764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1186800"/>
        <c:axId val="801178600"/>
      </c:lineChart>
      <c:catAx>
        <c:axId val="80118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01178600"/>
        <c:crosses val="autoZero"/>
        <c:auto val="1"/>
        <c:lblAlgn val="ctr"/>
        <c:lblOffset val="100"/>
        <c:noMultiLvlLbl val="0"/>
      </c:catAx>
      <c:valAx>
        <c:axId val="801178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0118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Fjöldi starfandi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Birting!$A$30</c:f>
              <c:strCache>
                <c:ptCount val="1"/>
                <c:pt idx="0">
                  <c:v>Vestursvæði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Birting!$B$29:$L$29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Birting!$B$30:$L$30</c:f>
              <c:numCache>
                <c:formatCode>0</c:formatCode>
                <c:ptCount val="11"/>
                <c:pt idx="0">
                  <c:v>9753.6666666666642</c:v>
                </c:pt>
                <c:pt idx="1">
                  <c:v>10152.166666666666</c:v>
                </c:pt>
                <c:pt idx="2">
                  <c:v>10500.25</c:v>
                </c:pt>
                <c:pt idx="3">
                  <c:v>10517.25</c:v>
                </c:pt>
                <c:pt idx="4">
                  <c:v>10781.166666666666</c:v>
                </c:pt>
                <c:pt idx="5">
                  <c:v>11111.166666666666</c:v>
                </c:pt>
                <c:pt idx="6">
                  <c:v>11344.75</c:v>
                </c:pt>
                <c:pt idx="7">
                  <c:v>11222</c:v>
                </c:pt>
                <c:pt idx="8">
                  <c:v>11106</c:v>
                </c:pt>
                <c:pt idx="9">
                  <c:v>10512</c:v>
                </c:pt>
                <c:pt idx="10">
                  <c:v>10683.666666666668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C9-4631-8CCD-47A79E886C3A}"/>
            </c:ext>
          </c:extLst>
        </c:ser>
        <c:ser>
          <c:idx val="1"/>
          <c:order val="1"/>
          <c:tx>
            <c:strRef>
              <c:f>Birting!$A$31</c:f>
              <c:strCache>
                <c:ptCount val="1"/>
                <c:pt idx="0">
                  <c:v>Miðsvæði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Birting!$B$29:$L$29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Birting!$B$31:$L$31</c:f>
              <c:numCache>
                <c:formatCode>0</c:formatCode>
                <c:ptCount val="11"/>
                <c:pt idx="0">
                  <c:v>2243.6666666666665</c:v>
                </c:pt>
                <c:pt idx="1">
                  <c:v>2228</c:v>
                </c:pt>
                <c:pt idx="2">
                  <c:v>2268.3333333333335</c:v>
                </c:pt>
                <c:pt idx="3">
                  <c:v>2283.5833333333335</c:v>
                </c:pt>
                <c:pt idx="4">
                  <c:v>2363.4166666666665</c:v>
                </c:pt>
                <c:pt idx="5">
                  <c:v>2482</c:v>
                </c:pt>
                <c:pt idx="6">
                  <c:v>2711.25</c:v>
                </c:pt>
                <c:pt idx="7">
                  <c:v>2884.3333333333335</c:v>
                </c:pt>
                <c:pt idx="8">
                  <c:v>2573</c:v>
                </c:pt>
                <c:pt idx="9">
                  <c:v>2766</c:v>
                </c:pt>
                <c:pt idx="10">
                  <c:v>2660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C9-4631-8CCD-47A79E886C3A}"/>
            </c:ext>
          </c:extLst>
        </c:ser>
        <c:ser>
          <c:idx val="2"/>
          <c:order val="2"/>
          <c:tx>
            <c:strRef>
              <c:f>Birting!$A$32</c:f>
              <c:strCache>
                <c:ptCount val="1"/>
                <c:pt idx="0">
                  <c:v>Austursvæði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Birting!$B$29:$L$29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Birting!$B$32:$L$32</c:f>
              <c:numCache>
                <c:formatCode>0</c:formatCode>
                <c:ptCount val="11"/>
                <c:pt idx="0">
                  <c:v>595.66666666666674</c:v>
                </c:pt>
                <c:pt idx="1">
                  <c:v>608.41666666666663</c:v>
                </c:pt>
                <c:pt idx="2">
                  <c:v>621.16666666666674</c:v>
                </c:pt>
                <c:pt idx="3">
                  <c:v>605.33333333333337</c:v>
                </c:pt>
                <c:pt idx="4">
                  <c:v>614.24999999999989</c:v>
                </c:pt>
                <c:pt idx="5">
                  <c:v>604</c:v>
                </c:pt>
                <c:pt idx="6">
                  <c:v>604.58333333333337</c:v>
                </c:pt>
                <c:pt idx="7">
                  <c:v>613</c:v>
                </c:pt>
                <c:pt idx="8">
                  <c:v>598</c:v>
                </c:pt>
                <c:pt idx="9">
                  <c:v>619.75</c:v>
                </c:pt>
                <c:pt idx="10">
                  <c:v>641.41666666666674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C9-4631-8CCD-47A79E886C3A}"/>
            </c:ext>
          </c:extLst>
        </c:ser>
        <c:ser>
          <c:idx val="3"/>
          <c:order val="3"/>
          <c:tx>
            <c:strRef>
              <c:f>Birting!$A$33</c:f>
              <c:strCache>
                <c:ptCount val="1"/>
                <c:pt idx="0">
                  <c:v>Landið allt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Birting!$B$29:$L$29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Birting!$B$33:$L$33</c:f>
              <c:numCache>
                <c:formatCode>0</c:formatCode>
                <c:ptCount val="11"/>
                <c:pt idx="0">
                  <c:v>164445.5833333334</c:v>
                </c:pt>
                <c:pt idx="1">
                  <c:v>169434.08333333343</c:v>
                </c:pt>
                <c:pt idx="2">
                  <c:v>175288.75000000012</c:v>
                </c:pt>
                <c:pt idx="3">
                  <c:v>179222.83333333337</c:v>
                </c:pt>
                <c:pt idx="4">
                  <c:v>185336.66666666672</c:v>
                </c:pt>
                <c:pt idx="5">
                  <c:v>191828.33333333334</c:v>
                </c:pt>
                <c:pt idx="6">
                  <c:v>196592.00000000003</c:v>
                </c:pt>
                <c:pt idx="7">
                  <c:v>200569.5</c:v>
                </c:pt>
                <c:pt idx="8">
                  <c:v>201687.33333333337</c:v>
                </c:pt>
                <c:pt idx="9">
                  <c:v>186855.73666666669</c:v>
                </c:pt>
                <c:pt idx="10">
                  <c:v>193583.99999999991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AC9-4631-8CCD-47A79E886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5077496"/>
        <c:axId val="835078152"/>
      </c:lineChart>
      <c:catAx>
        <c:axId val="83507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35078152"/>
        <c:crosses val="autoZero"/>
        <c:auto val="1"/>
        <c:lblAlgn val="ctr"/>
        <c:lblOffset val="100"/>
        <c:noMultiLvlLbl val="0"/>
      </c:catAx>
      <c:valAx>
        <c:axId val="835078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3507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Hlutfall starfandi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Birting!$A$37</c:f>
              <c:strCache>
                <c:ptCount val="1"/>
                <c:pt idx="0">
                  <c:v>Vestursvæði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Birting!$B$36:$L$36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Birting!$B$37:$L$37</c:f>
              <c:numCache>
                <c:formatCode>0.00%</c:formatCode>
                <c:ptCount val="11"/>
                <c:pt idx="0">
                  <c:v>0.94005204484852378</c:v>
                </c:pt>
                <c:pt idx="1">
                  <c:v>0.95800764355252188</c:v>
                </c:pt>
                <c:pt idx="2">
                  <c:v>0.96471966373429496</c:v>
                </c:pt>
                <c:pt idx="3">
                  <c:v>0.96690339929669722</c:v>
                </c:pt>
                <c:pt idx="4">
                  <c:v>0.97219592106647423</c:v>
                </c:pt>
                <c:pt idx="5">
                  <c:v>0.97626944902068458</c:v>
                </c:pt>
                <c:pt idx="6">
                  <c:v>0.97777091473224531</c:v>
                </c:pt>
                <c:pt idx="7">
                  <c:v>0.97710056595559425</c:v>
                </c:pt>
                <c:pt idx="8">
                  <c:v>0.96919451959158742</c:v>
                </c:pt>
                <c:pt idx="9" formatCode="0.0%">
                  <c:v>0.93999821157113472</c:v>
                </c:pt>
                <c:pt idx="10" formatCode="0.0%">
                  <c:v>0.94909683150725499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FB-45F8-83F2-41E08B8524FF}"/>
            </c:ext>
          </c:extLst>
        </c:ser>
        <c:ser>
          <c:idx val="1"/>
          <c:order val="1"/>
          <c:tx>
            <c:strRef>
              <c:f>Birting!$A$38</c:f>
              <c:strCache>
                <c:ptCount val="1"/>
                <c:pt idx="0">
                  <c:v>Miðsvæði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Birting!$B$36:$L$36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Birting!$B$38:$L$38</c:f>
              <c:numCache>
                <c:formatCode>0.00%</c:formatCode>
                <c:ptCount val="11"/>
                <c:pt idx="0">
                  <c:v>0.95003528581510233</c:v>
                </c:pt>
                <c:pt idx="1">
                  <c:v>0.95951765719207582</c:v>
                </c:pt>
                <c:pt idx="2">
                  <c:v>0.96799431009957326</c:v>
                </c:pt>
                <c:pt idx="3">
                  <c:v>0.97149643705463185</c:v>
                </c:pt>
                <c:pt idx="4">
                  <c:v>0.97766210486400773</c:v>
                </c:pt>
                <c:pt idx="5">
                  <c:v>0.9867479459316193</c:v>
                </c:pt>
                <c:pt idx="6">
                  <c:v>0.98845511165122291</c:v>
                </c:pt>
                <c:pt idx="7">
                  <c:v>0.98508652094717675</c:v>
                </c:pt>
                <c:pt idx="8">
                  <c:v>0.97204382319607108</c:v>
                </c:pt>
                <c:pt idx="9" formatCode="0.0%">
                  <c:v>0.92601272179444261</c:v>
                </c:pt>
                <c:pt idx="10" formatCode="0.0%">
                  <c:v>0.93661971830985913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FB-45F8-83F2-41E08B8524FF}"/>
            </c:ext>
          </c:extLst>
        </c:ser>
        <c:ser>
          <c:idx val="2"/>
          <c:order val="2"/>
          <c:tx>
            <c:strRef>
              <c:f>Birting!$A$39</c:f>
              <c:strCache>
                <c:ptCount val="1"/>
                <c:pt idx="0">
                  <c:v>Austursvæði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Birting!$B$36:$L$36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Birting!$B$39:$L$39</c:f>
              <c:numCache>
                <c:formatCode>0.00%</c:formatCode>
                <c:ptCount val="11"/>
                <c:pt idx="0">
                  <c:v>0.9400315623356128</c:v>
                </c:pt>
                <c:pt idx="1">
                  <c:v>0.9590174701169053</c:v>
                </c:pt>
                <c:pt idx="2">
                  <c:v>0.95982487767190316</c:v>
                </c:pt>
                <c:pt idx="3">
                  <c:v>0.94830287206266317</c:v>
                </c:pt>
                <c:pt idx="4">
                  <c:v>0.95195660596667953</c:v>
                </c:pt>
                <c:pt idx="5">
                  <c:v>0.94968553459119498</c:v>
                </c:pt>
                <c:pt idx="6">
                  <c:v>0.94811813904861464</c:v>
                </c:pt>
                <c:pt idx="7">
                  <c:v>0.96081504702194354</c:v>
                </c:pt>
                <c:pt idx="8">
                  <c:v>0.93730407523510972</c:v>
                </c:pt>
                <c:pt idx="9" formatCode="0.0%">
                  <c:v>0.92950881139857522</c:v>
                </c:pt>
                <c:pt idx="10" formatCode="0.0%">
                  <c:v>0.93991940407864205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FB-45F8-83F2-41E08B8524FF}"/>
            </c:ext>
          </c:extLst>
        </c:ser>
        <c:ser>
          <c:idx val="3"/>
          <c:order val="3"/>
          <c:tx>
            <c:strRef>
              <c:f>Birting!$A$40</c:f>
              <c:strCache>
                <c:ptCount val="1"/>
                <c:pt idx="0">
                  <c:v>Landið allt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Birting!$B$36:$L$36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Birting!$B$40:$L$40</c:f>
              <c:numCache>
                <c:formatCode>0.00%</c:formatCode>
                <c:ptCount val="11"/>
                <c:pt idx="0">
                  <c:v>0.92639179623152168</c:v>
                </c:pt>
                <c:pt idx="1">
                  <c:v>0.94512252093535787</c:v>
                </c:pt>
                <c:pt idx="2">
                  <c:v>0.95778046222839874</c:v>
                </c:pt>
                <c:pt idx="3">
                  <c:v>0.96513499128958191</c:v>
                </c:pt>
                <c:pt idx="4">
                  <c:v>0.97198513029348688</c:v>
                </c:pt>
                <c:pt idx="5">
                  <c:v>0.97795341557645921</c:v>
                </c:pt>
                <c:pt idx="6">
                  <c:v>0.97925637080093353</c:v>
                </c:pt>
                <c:pt idx="7">
                  <c:v>0.97737506949100295</c:v>
                </c:pt>
                <c:pt idx="8">
                  <c:v>0.96535681436176179</c:v>
                </c:pt>
                <c:pt idx="9" formatCode="0.0%">
                  <c:v>0.91881050842401513</c:v>
                </c:pt>
                <c:pt idx="10" formatCode="0.0%">
                  <c:v>0.92772181380771146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FB-45F8-83F2-41E08B852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6690672"/>
        <c:axId val="616680832"/>
      </c:lineChart>
      <c:catAx>
        <c:axId val="61669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16680832"/>
        <c:crosses val="autoZero"/>
        <c:auto val="1"/>
        <c:lblAlgn val="ctr"/>
        <c:lblOffset val="100"/>
        <c:noMultiLvlLbl val="0"/>
      </c:catAx>
      <c:valAx>
        <c:axId val="61668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1669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292417</xdr:colOff>
      <xdr:row>4</xdr:row>
      <xdr:rowOff>93345</xdr:rowOff>
    </xdr:from>
    <xdr:to>
      <xdr:col>21</xdr:col>
      <xdr:colOff>193357</xdr:colOff>
      <xdr:row>20</xdr:row>
      <xdr:rowOff>100965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6263AB-F9F7-466D-A44D-00582FA6EE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548640</xdr:colOff>
      <xdr:row>17</xdr:row>
      <xdr:rowOff>9525</xdr:rowOff>
    </xdr:from>
    <xdr:to>
      <xdr:col>20</xdr:col>
      <xdr:colOff>424815</xdr:colOff>
      <xdr:row>32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B2B5BB9-1539-4B73-9DFE-AEB24D0F62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615315</xdr:colOff>
      <xdr:row>27</xdr:row>
      <xdr:rowOff>114300</xdr:rowOff>
    </xdr:from>
    <xdr:to>
      <xdr:col>23</xdr:col>
      <xdr:colOff>491490</xdr:colOff>
      <xdr:row>43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2DDEF8C-B82E-4C07-BCAA-C32C713D2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643890</xdr:colOff>
      <xdr:row>34</xdr:row>
      <xdr:rowOff>161925</xdr:rowOff>
    </xdr:from>
    <xdr:to>
      <xdr:col>22</xdr:col>
      <xdr:colOff>529590</xdr:colOff>
      <xdr:row>50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E494611-6E54-42A2-A4B6-2359037307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129540</xdr:colOff>
      <xdr:row>40</xdr:row>
      <xdr:rowOff>142875</xdr:rowOff>
    </xdr:from>
    <xdr:to>
      <xdr:col>20</xdr:col>
      <xdr:colOff>5715</xdr:colOff>
      <xdr:row>56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4ECDBBD-4A49-4B52-85B0-184531AFF4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AH102"/>
  <sheetViews>
    <sheetView topLeftCell="A78" workbookViewId="0">
      <pane xSplit="1" topLeftCell="I1" activePane="topRight" state="frozen"/>
      <selection pane="topRight" activeCell="P98" sqref="A1:XFD1048576"/>
    </sheetView>
  </sheetViews>
  <sheetFormatPr defaultRowHeight="13.8" x14ac:dyDescent="0.25"/>
  <cols>
    <col min="11" max="12" width="9.3984375" bestFit="1" customWidth="1"/>
  </cols>
  <sheetData>
    <row r="1" spans="1:34" s="4" customFormat="1" ht="18" x14ac:dyDescent="0.35">
      <c r="A1" s="3" t="s">
        <v>2</v>
      </c>
    </row>
    <row r="2" spans="1:34" ht="18" x14ac:dyDescent="0.35">
      <c r="A2" s="2" t="s">
        <v>3</v>
      </c>
    </row>
    <row r="3" spans="1:34" ht="14.4" x14ac:dyDescent="0.3">
      <c r="A3" s="1" t="s">
        <v>0</v>
      </c>
      <c r="B3" t="s">
        <v>4</v>
      </c>
    </row>
    <row r="4" spans="1:34" ht="14.4" x14ac:dyDescent="0.3">
      <c r="A4" s="1" t="s">
        <v>1</v>
      </c>
      <c r="B4" s="5">
        <v>44021</v>
      </c>
    </row>
    <row r="7" spans="1:34" ht="14.4" x14ac:dyDescent="0.25">
      <c r="A7" s="7" t="s">
        <v>5</v>
      </c>
      <c r="B7" s="19" t="s">
        <v>6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7" t="s">
        <v>7</v>
      </c>
      <c r="N7" s="7"/>
      <c r="O7" s="7"/>
      <c r="P7" s="7"/>
      <c r="Q7" s="7"/>
      <c r="R7" s="7"/>
      <c r="S7" s="7"/>
      <c r="T7" s="7"/>
      <c r="U7" s="7"/>
      <c r="V7" s="7"/>
      <c r="W7" s="7"/>
      <c r="X7" s="7" t="s">
        <v>8</v>
      </c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ht="14.4" x14ac:dyDescent="0.25">
      <c r="A8" s="8"/>
      <c r="B8" s="7">
        <v>2011</v>
      </c>
      <c r="C8" s="7">
        <v>2012</v>
      </c>
      <c r="D8" s="7">
        <v>2013</v>
      </c>
      <c r="E8" s="7">
        <v>2014</v>
      </c>
      <c r="F8" s="7">
        <v>2015</v>
      </c>
      <c r="G8" s="7">
        <v>2016</v>
      </c>
      <c r="H8" s="7">
        <v>2017</v>
      </c>
      <c r="I8" s="7">
        <v>2018</v>
      </c>
      <c r="J8" s="7">
        <v>2019</v>
      </c>
      <c r="K8" s="9">
        <v>2020</v>
      </c>
      <c r="L8" s="9">
        <v>2021</v>
      </c>
      <c r="M8" s="7">
        <v>2011</v>
      </c>
      <c r="N8" s="7">
        <v>2012</v>
      </c>
      <c r="O8" s="7">
        <v>2013</v>
      </c>
      <c r="P8" s="7">
        <v>2014</v>
      </c>
      <c r="Q8" s="7">
        <v>2015</v>
      </c>
      <c r="R8" s="7">
        <v>2016</v>
      </c>
      <c r="S8" s="7">
        <v>2017</v>
      </c>
      <c r="T8" s="7">
        <v>2018</v>
      </c>
      <c r="U8" s="7">
        <v>2019</v>
      </c>
      <c r="V8" s="7">
        <v>2020</v>
      </c>
      <c r="W8" s="7">
        <v>2021</v>
      </c>
      <c r="X8" s="7">
        <v>2011</v>
      </c>
      <c r="Y8" s="7">
        <v>2012</v>
      </c>
      <c r="Z8" s="7">
        <v>2013</v>
      </c>
      <c r="AA8" s="7">
        <v>2014</v>
      </c>
      <c r="AB8" s="7">
        <v>2015</v>
      </c>
      <c r="AC8" s="7">
        <v>2016</v>
      </c>
      <c r="AD8" s="7">
        <v>2017</v>
      </c>
      <c r="AE8" s="7">
        <v>2018</v>
      </c>
      <c r="AF8" s="7">
        <v>2019</v>
      </c>
      <c r="AG8" s="7">
        <v>2020</v>
      </c>
      <c r="AH8" s="7">
        <v>2021</v>
      </c>
    </row>
    <row r="9" spans="1:34" ht="14.4" x14ac:dyDescent="0.25">
      <c r="A9" s="8" t="s">
        <v>9</v>
      </c>
      <c r="B9" s="9">
        <f>SUM(M9+X9)</f>
        <v>9428.8333333333321</v>
      </c>
      <c r="C9" s="9">
        <f>SUM(N9+Y9)</f>
        <v>9626.75</v>
      </c>
      <c r="D9" s="9">
        <f>SUM(O9+Z9)</f>
        <v>9895.5833333333321</v>
      </c>
      <c r="E9" s="9">
        <f>SUM(P9+AA9)</f>
        <v>9883.1666666666679</v>
      </c>
      <c r="F9" s="9">
        <f>SUM(Q9+AB9)</f>
        <v>10051.666666666668</v>
      </c>
      <c r="G9" s="9">
        <f>SUM(R9+AC9)</f>
        <v>10315.5</v>
      </c>
      <c r="H9" s="9">
        <f>SUM(S9+AD9)</f>
        <v>10512.916666666668</v>
      </c>
      <c r="I9" s="9">
        <f>SUM(T9+AE9)</f>
        <v>10397</v>
      </c>
      <c r="J9" s="9">
        <f>SUM(U9+AF9)</f>
        <v>10372</v>
      </c>
      <c r="K9" s="9">
        <f>SUM(V9+AG9)</f>
        <v>10144</v>
      </c>
      <c r="L9" s="9">
        <f>SUM(W9+AH9)</f>
        <v>10250.666666666668</v>
      </c>
      <c r="M9" s="9">
        <v>4918.25</v>
      </c>
      <c r="N9" s="9">
        <v>5016.083333333333</v>
      </c>
      <c r="O9" s="9">
        <v>5137.583333333333</v>
      </c>
      <c r="P9" s="9">
        <v>5133.25</v>
      </c>
      <c r="Q9" s="9">
        <v>5186.25</v>
      </c>
      <c r="R9" s="9">
        <v>5320.916666666667</v>
      </c>
      <c r="S9" s="9">
        <v>5466.25</v>
      </c>
      <c r="T9" s="9">
        <v>5494</v>
      </c>
      <c r="U9" s="9">
        <v>5498</v>
      </c>
      <c r="V9" s="9">
        <v>5382</v>
      </c>
      <c r="W9" s="9">
        <v>5367</v>
      </c>
      <c r="X9" s="9">
        <v>4510.583333333333</v>
      </c>
      <c r="Y9" s="9">
        <v>4610.666666666667</v>
      </c>
      <c r="Z9" s="9">
        <v>4758</v>
      </c>
      <c r="AA9" s="9">
        <v>4749.916666666667</v>
      </c>
      <c r="AB9" s="9">
        <v>4865.416666666667</v>
      </c>
      <c r="AC9" s="9">
        <v>4994.583333333333</v>
      </c>
      <c r="AD9" s="9">
        <v>5046.666666666667</v>
      </c>
      <c r="AE9" s="9">
        <v>4903</v>
      </c>
      <c r="AF9" s="8">
        <v>4874</v>
      </c>
      <c r="AG9" s="8">
        <v>4762</v>
      </c>
      <c r="AH9" s="9">
        <v>4883.666666666667</v>
      </c>
    </row>
    <row r="10" spans="1:34" ht="28.8" x14ac:dyDescent="0.25">
      <c r="A10" s="8" t="s">
        <v>10</v>
      </c>
      <c r="B10" s="9">
        <f>SUM(M10+X10)</f>
        <v>544.91666666666663</v>
      </c>
      <c r="C10" s="9">
        <f>SUM(N10+Y10)</f>
        <v>550.66666666666674</v>
      </c>
      <c r="D10" s="9">
        <f>SUM(O10+Z10)</f>
        <v>556.33333333333326</v>
      </c>
      <c r="E10" s="9">
        <f>SUM(P10+AA10)</f>
        <v>556.41666666666674</v>
      </c>
      <c r="F10" s="9">
        <f>SUM(Q10+AB10)</f>
        <v>577.16666666666674</v>
      </c>
      <c r="G10" s="9">
        <f>SUM(R10+AC10)</f>
        <v>587.58333333333326</v>
      </c>
      <c r="H10" s="9">
        <f>SUM(S10+AD10)</f>
        <v>591.75</v>
      </c>
      <c r="I10" s="8">
        <f>SUM(T10+AE10)</f>
        <v>589</v>
      </c>
      <c r="J10" s="8">
        <f>SUM(U10+AF10)</f>
        <v>588</v>
      </c>
      <c r="K10" s="9">
        <f t="shared" ref="K10:K12" si="0">SUM(V10+AG10)</f>
        <v>568</v>
      </c>
      <c r="L10" s="9">
        <f t="shared" ref="L10:L12" si="1">SUM(W10+AH10)</f>
        <v>584</v>
      </c>
      <c r="M10" s="9">
        <v>295.25</v>
      </c>
      <c r="N10" s="9">
        <v>297.16666666666669</v>
      </c>
      <c r="O10" s="9">
        <v>298.58333333333331</v>
      </c>
      <c r="P10" s="9">
        <v>293.66666666666669</v>
      </c>
      <c r="Q10" s="9">
        <v>299.16666666666669</v>
      </c>
      <c r="R10" s="9">
        <v>305.5</v>
      </c>
      <c r="S10" s="9">
        <v>307.25</v>
      </c>
      <c r="T10" s="8">
        <v>308</v>
      </c>
      <c r="U10" s="8">
        <v>310</v>
      </c>
      <c r="V10" s="9">
        <v>307</v>
      </c>
      <c r="W10" s="9">
        <v>317</v>
      </c>
      <c r="X10" s="9">
        <v>249.66666666666666</v>
      </c>
      <c r="Y10" s="9">
        <v>253.5</v>
      </c>
      <c r="Z10" s="9">
        <v>257.75</v>
      </c>
      <c r="AA10" s="9">
        <v>262.75</v>
      </c>
      <c r="AB10" s="9">
        <v>278</v>
      </c>
      <c r="AC10" s="9">
        <v>282.08333333333331</v>
      </c>
      <c r="AD10" s="9">
        <v>284.5</v>
      </c>
      <c r="AE10" s="8">
        <v>281</v>
      </c>
      <c r="AF10" s="8">
        <v>278</v>
      </c>
      <c r="AG10" s="8">
        <v>261</v>
      </c>
      <c r="AH10" s="8">
        <v>267</v>
      </c>
    </row>
    <row r="11" spans="1:34" ht="43.2" x14ac:dyDescent="0.25">
      <c r="A11" s="8" t="s">
        <v>11</v>
      </c>
      <c r="B11" s="9">
        <f>SUM(M11+X11)</f>
        <v>226</v>
      </c>
      <c r="C11" s="9">
        <f>SUM(N11+Y11)</f>
        <v>235.5</v>
      </c>
      <c r="D11" s="9">
        <f>SUM(O11+Z11)</f>
        <v>241.83333333333331</v>
      </c>
      <c r="E11" s="9">
        <f>SUM(P11+AA11)</f>
        <v>247.66666666666669</v>
      </c>
      <c r="F11" s="9">
        <f>SUM(Q11+AB11)</f>
        <v>267.16666666666669</v>
      </c>
      <c r="G11" s="9">
        <f>SUM(R11+AC11)</f>
        <v>285</v>
      </c>
      <c r="H11" s="9">
        <f>SUM(S11+AD11)</f>
        <v>303.58333333333331</v>
      </c>
      <c r="I11" s="9">
        <f>SUM(T11+AE11)</f>
        <v>306</v>
      </c>
      <c r="J11" s="9">
        <v>308</v>
      </c>
      <c r="K11" s="9">
        <f t="shared" si="0"/>
        <v>285</v>
      </c>
      <c r="L11" s="9">
        <f t="shared" si="1"/>
        <v>237</v>
      </c>
      <c r="M11" s="9">
        <v>126.33333333333333</v>
      </c>
      <c r="N11" s="9">
        <v>130.33333333333334</v>
      </c>
      <c r="O11" s="9">
        <v>134.75</v>
      </c>
      <c r="P11" s="9">
        <v>146.83333333333334</v>
      </c>
      <c r="Q11" s="9">
        <v>161.5</v>
      </c>
      <c r="R11" s="9">
        <v>173.5</v>
      </c>
      <c r="S11" s="9">
        <v>188.75</v>
      </c>
      <c r="T11" s="9">
        <v>193</v>
      </c>
      <c r="U11" s="9">
        <v>197</v>
      </c>
      <c r="V11" s="9">
        <v>166</v>
      </c>
      <c r="W11" s="9">
        <v>128</v>
      </c>
      <c r="X11" s="9">
        <v>99.666666666666671</v>
      </c>
      <c r="Y11" s="9">
        <v>105.16666666666667</v>
      </c>
      <c r="Z11" s="9">
        <v>107.08333333333333</v>
      </c>
      <c r="AA11" s="9">
        <v>100.83333333333333</v>
      </c>
      <c r="AB11" s="9">
        <v>105.66666666666667</v>
      </c>
      <c r="AC11" s="9">
        <v>111.5</v>
      </c>
      <c r="AD11" s="9">
        <v>114.83333333333333</v>
      </c>
      <c r="AE11" s="9">
        <v>113</v>
      </c>
      <c r="AF11" s="8">
        <v>112</v>
      </c>
      <c r="AG11" s="8">
        <v>119</v>
      </c>
      <c r="AH11" s="8">
        <v>109</v>
      </c>
    </row>
    <row r="12" spans="1:34" ht="28.8" x14ac:dyDescent="0.25">
      <c r="A12" s="8" t="s">
        <v>12</v>
      </c>
      <c r="B12" s="9">
        <f>SUM(M12+X12)</f>
        <v>175.91666666666669</v>
      </c>
      <c r="C12" s="9">
        <f>SUM(N12+Y12)</f>
        <v>184.25</v>
      </c>
      <c r="D12" s="9">
        <f>SUM(O12+Z12)</f>
        <v>190.5</v>
      </c>
      <c r="E12" s="9">
        <f>SUM(P12+AA12)</f>
        <v>190</v>
      </c>
      <c r="F12" s="9">
        <f>SUM(Q12+AB12)</f>
        <v>193.5</v>
      </c>
      <c r="G12" s="9">
        <f>SUM(R12+AC12)</f>
        <v>193.16666666666669</v>
      </c>
      <c r="H12" s="9">
        <f>SUM(S12+AD12)</f>
        <v>194.41666666666666</v>
      </c>
      <c r="I12" s="9">
        <f>SUM(T12+AE12)</f>
        <v>193.25</v>
      </c>
      <c r="J12" s="9">
        <f>SUM(U12+AF12)</f>
        <v>191</v>
      </c>
      <c r="K12" s="9">
        <f t="shared" si="0"/>
        <v>186</v>
      </c>
      <c r="L12" s="9">
        <f t="shared" si="1"/>
        <v>185</v>
      </c>
      <c r="M12" s="9">
        <v>94.25</v>
      </c>
      <c r="N12" s="9">
        <v>98.583333333333329</v>
      </c>
      <c r="O12" s="9">
        <v>100.25</v>
      </c>
      <c r="P12" s="9">
        <v>99</v>
      </c>
      <c r="Q12" s="9">
        <v>101</v>
      </c>
      <c r="R12" s="9">
        <v>99.916666666666671</v>
      </c>
      <c r="S12" s="9">
        <v>99.333333333333329</v>
      </c>
      <c r="T12" s="9">
        <v>100.25</v>
      </c>
      <c r="U12" s="9">
        <v>100</v>
      </c>
      <c r="V12" s="9">
        <v>101</v>
      </c>
      <c r="W12" s="9">
        <v>98</v>
      </c>
      <c r="X12" s="9">
        <v>81.666666666666671</v>
      </c>
      <c r="Y12" s="9">
        <v>85.666666666666671</v>
      </c>
      <c r="Z12" s="9">
        <v>90.25</v>
      </c>
      <c r="AA12" s="9">
        <v>91</v>
      </c>
      <c r="AB12" s="9">
        <v>92.5</v>
      </c>
      <c r="AC12" s="9">
        <v>93.25</v>
      </c>
      <c r="AD12" s="9">
        <v>95.083333333333329</v>
      </c>
      <c r="AE12" s="9">
        <v>93</v>
      </c>
      <c r="AF12" s="8">
        <v>91</v>
      </c>
      <c r="AG12" s="8">
        <v>85</v>
      </c>
      <c r="AH12" s="8">
        <v>87</v>
      </c>
    </row>
    <row r="13" spans="1:34" ht="14.4" x14ac:dyDescent="0.25">
      <c r="A13" s="7" t="s">
        <v>13</v>
      </c>
      <c r="B13" s="9">
        <f>SUM(M13+X13)</f>
        <v>10375.666666666668</v>
      </c>
      <c r="C13" s="9">
        <f>SUM(N13+Y13)</f>
        <v>10597.166666666668</v>
      </c>
      <c r="D13" s="9">
        <f>SUM(O13+Z13)</f>
        <v>10884.25</v>
      </c>
      <c r="E13" s="9">
        <f>SUM(P13+AA13)</f>
        <v>10877.25</v>
      </c>
      <c r="F13" s="9">
        <f>SUM(Q13+AB13)</f>
        <v>11089.5</v>
      </c>
      <c r="G13" s="9">
        <f>SUM(R13+AC13)</f>
        <v>11381.25</v>
      </c>
      <c r="H13" s="9">
        <f>SUM(H9:H12)</f>
        <v>11602.666666666668</v>
      </c>
      <c r="I13" s="9">
        <f>SUM(I9:I12)</f>
        <v>11485.25</v>
      </c>
      <c r="J13" s="9">
        <f>SUM(J9:J12)</f>
        <v>11459</v>
      </c>
      <c r="K13" s="9">
        <f t="shared" ref="K9:L13" si="2">SUM(X13+AI13)</f>
        <v>4941.5833333333339</v>
      </c>
      <c r="L13" s="9">
        <f t="shared" si="2"/>
        <v>5055.0000000000009</v>
      </c>
      <c r="M13" s="9">
        <f t="shared" ref="M13:AF13" si="3">SUM(M9:M12)</f>
        <v>5434.083333333333</v>
      </c>
      <c r="N13" s="9">
        <f t="shared" si="3"/>
        <v>5542.1666666666661</v>
      </c>
      <c r="O13" s="9">
        <f t="shared" si="3"/>
        <v>5671.1666666666661</v>
      </c>
      <c r="P13" s="9">
        <f t="shared" si="3"/>
        <v>5672.75</v>
      </c>
      <c r="Q13" s="9">
        <f t="shared" si="3"/>
        <v>5747.916666666667</v>
      </c>
      <c r="R13" s="9">
        <f t="shared" si="3"/>
        <v>5899.8333333333339</v>
      </c>
      <c r="S13" s="9">
        <f t="shared" si="3"/>
        <v>6061.583333333333</v>
      </c>
      <c r="T13" s="9">
        <f t="shared" si="3"/>
        <v>6095.25</v>
      </c>
      <c r="U13" s="9">
        <f t="shared" si="3"/>
        <v>6105</v>
      </c>
      <c r="V13" s="9">
        <f>SUM(V9:V12)</f>
        <v>5956</v>
      </c>
      <c r="W13" s="9">
        <f>SUM(W9:W12)</f>
        <v>5910</v>
      </c>
      <c r="X13" s="9">
        <f t="shared" si="3"/>
        <v>4941.5833333333339</v>
      </c>
      <c r="Y13" s="9">
        <f t="shared" si="3"/>
        <v>5055.0000000000009</v>
      </c>
      <c r="Z13" s="9">
        <f t="shared" si="3"/>
        <v>5213.083333333333</v>
      </c>
      <c r="AA13" s="9">
        <f t="shared" si="3"/>
        <v>5204.5</v>
      </c>
      <c r="AB13" s="9">
        <f t="shared" si="3"/>
        <v>5341.5833333333339</v>
      </c>
      <c r="AC13" s="9">
        <f t="shared" si="3"/>
        <v>5481.4166666666661</v>
      </c>
      <c r="AD13" s="11">
        <f t="shared" si="3"/>
        <v>5541.083333333333</v>
      </c>
      <c r="AE13" s="11">
        <f t="shared" si="3"/>
        <v>5390</v>
      </c>
      <c r="AF13" s="11">
        <f t="shared" si="3"/>
        <v>5355</v>
      </c>
      <c r="AG13" s="8">
        <f>SUM(AG9:AG12)</f>
        <v>5227</v>
      </c>
      <c r="AH13" s="9">
        <f>SUM(AH9:AH12)</f>
        <v>5346.666666666667</v>
      </c>
    </row>
    <row r="14" spans="1:34" ht="14.4" x14ac:dyDescent="0.25">
      <c r="A14" s="8"/>
      <c r="B14" s="8" t="s">
        <v>14</v>
      </c>
      <c r="C14" s="8"/>
      <c r="D14" s="8"/>
      <c r="E14" s="8"/>
      <c r="F14" s="8"/>
      <c r="G14" s="8"/>
      <c r="H14" s="8"/>
      <c r="I14" s="8" t="s">
        <v>14</v>
      </c>
      <c r="J14" s="8"/>
      <c r="K14" s="9"/>
      <c r="L14" s="9"/>
      <c r="M14" s="8"/>
      <c r="N14" s="8"/>
      <c r="O14" s="8"/>
      <c r="P14" s="8"/>
      <c r="Q14" s="8"/>
      <c r="R14" s="8"/>
      <c r="S14" s="8"/>
      <c r="T14" s="8"/>
      <c r="U14" s="8"/>
      <c r="V14" s="9"/>
      <c r="W14" s="9"/>
      <c r="X14" s="8"/>
      <c r="Y14" s="8"/>
      <c r="Z14" s="8"/>
      <c r="AA14" s="8"/>
      <c r="AB14" s="8"/>
      <c r="AC14" s="8"/>
      <c r="AD14" s="10"/>
      <c r="AE14" s="10"/>
      <c r="AF14" s="10"/>
      <c r="AG14" s="8"/>
      <c r="AH14" s="8"/>
    </row>
    <row r="15" spans="1:34" ht="57.6" x14ac:dyDescent="0.25">
      <c r="A15" s="8" t="s">
        <v>15</v>
      </c>
      <c r="B15" s="8">
        <f>SUM(M15+X15)</f>
        <v>1624</v>
      </c>
      <c r="C15" s="8">
        <f>SUM(N15+Y15)</f>
        <v>1583</v>
      </c>
      <c r="D15" s="8">
        <f>SUM(O15+Z15)</f>
        <v>1590</v>
      </c>
      <c r="E15" s="8">
        <f>SUM(P15+AA15)</f>
        <v>1593</v>
      </c>
      <c r="F15" s="8">
        <f>SUM(Q15+AB15)</f>
        <v>1629</v>
      </c>
      <c r="G15" s="8">
        <f>SUM(R15+AC15)</f>
        <v>1687</v>
      </c>
      <c r="H15" s="8">
        <f>SUM(S15+AD15)</f>
        <v>1849</v>
      </c>
      <c r="I15" s="8">
        <f>SUM(T15+AE15)</f>
        <v>2046</v>
      </c>
      <c r="J15" s="8">
        <f t="shared" ref="J15:J19" si="4">SUM(U15+AF15)</f>
        <v>1798</v>
      </c>
      <c r="K15" s="9">
        <f t="shared" ref="K15:L18" si="5">SUM(V15+AG15)</f>
        <v>2186</v>
      </c>
      <c r="L15" s="9">
        <f t="shared" si="5"/>
        <v>2067</v>
      </c>
      <c r="M15" s="8">
        <v>865</v>
      </c>
      <c r="N15" s="8">
        <v>855</v>
      </c>
      <c r="O15" s="8">
        <v>848</v>
      </c>
      <c r="P15" s="8">
        <v>856</v>
      </c>
      <c r="Q15" s="8">
        <v>879</v>
      </c>
      <c r="R15" s="8">
        <v>913</v>
      </c>
      <c r="S15" s="8">
        <v>1077</v>
      </c>
      <c r="T15" s="8">
        <v>1291</v>
      </c>
      <c r="U15" s="8">
        <v>1037</v>
      </c>
      <c r="V15" s="9">
        <v>1211</v>
      </c>
      <c r="W15" s="9">
        <v>1119</v>
      </c>
      <c r="X15" s="8">
        <v>759</v>
      </c>
      <c r="Y15" s="8">
        <v>728</v>
      </c>
      <c r="Z15" s="8">
        <v>742</v>
      </c>
      <c r="AA15" s="8">
        <v>737</v>
      </c>
      <c r="AB15" s="8">
        <v>750</v>
      </c>
      <c r="AC15" s="8">
        <v>774</v>
      </c>
      <c r="AD15" s="8">
        <v>772</v>
      </c>
      <c r="AE15" s="8">
        <v>755</v>
      </c>
      <c r="AF15" s="8">
        <v>761</v>
      </c>
      <c r="AG15" s="8">
        <v>975</v>
      </c>
      <c r="AH15" s="8">
        <v>948</v>
      </c>
    </row>
    <row r="16" spans="1:34" ht="28.8" x14ac:dyDescent="0.25">
      <c r="A16" s="8" t="s">
        <v>16</v>
      </c>
      <c r="B16" s="9">
        <f>SUM(M16+X16)</f>
        <v>486</v>
      </c>
      <c r="C16" s="9">
        <f>SUM(N16+Y16)</f>
        <v>482.25</v>
      </c>
      <c r="D16" s="9">
        <f>SUM(O16+Z16)</f>
        <v>489.75</v>
      </c>
      <c r="E16" s="9">
        <f>SUM(P16+AA16)</f>
        <v>487.08333333333337</v>
      </c>
      <c r="F16" s="9">
        <f>SUM(Q16+AB16)</f>
        <v>498.66666666666663</v>
      </c>
      <c r="G16" s="9">
        <f>SUM(R16+AC16)</f>
        <v>521.33333333333337</v>
      </c>
      <c r="H16" s="9">
        <f>SUM(S16+AD16)</f>
        <v>552.83333333333326</v>
      </c>
      <c r="I16" s="9">
        <f>SUM(T16+AE16)</f>
        <v>526</v>
      </c>
      <c r="J16" s="9">
        <f t="shared" si="4"/>
        <v>494</v>
      </c>
      <c r="K16" s="9">
        <f t="shared" si="5"/>
        <v>454</v>
      </c>
      <c r="L16" s="9">
        <f t="shared" si="5"/>
        <v>443</v>
      </c>
      <c r="M16" s="9">
        <v>266.25</v>
      </c>
      <c r="N16" s="9">
        <v>261.33333333333331</v>
      </c>
      <c r="O16" s="9">
        <v>262.41666666666669</v>
      </c>
      <c r="P16" s="9">
        <v>261.5</v>
      </c>
      <c r="Q16" s="9">
        <v>278.5</v>
      </c>
      <c r="R16" s="9">
        <v>304.41666666666669</v>
      </c>
      <c r="S16" s="9">
        <v>333.83333333333331</v>
      </c>
      <c r="T16" s="9">
        <v>310</v>
      </c>
      <c r="U16" s="9">
        <v>280</v>
      </c>
      <c r="V16" s="9">
        <v>258</v>
      </c>
      <c r="W16" s="9">
        <v>243</v>
      </c>
      <c r="X16" s="9">
        <v>219.75</v>
      </c>
      <c r="Y16" s="9">
        <v>220.91666666666666</v>
      </c>
      <c r="Z16" s="9">
        <v>227.33333333333334</v>
      </c>
      <c r="AA16" s="9">
        <v>225.58333333333334</v>
      </c>
      <c r="AB16" s="9">
        <v>220.16666666666666</v>
      </c>
      <c r="AC16" s="9">
        <v>216.91666666666666</v>
      </c>
      <c r="AD16" s="8">
        <v>219</v>
      </c>
      <c r="AE16" s="8">
        <v>216</v>
      </c>
      <c r="AF16" s="8">
        <v>214</v>
      </c>
      <c r="AG16" s="8">
        <v>196</v>
      </c>
      <c r="AH16" s="8">
        <v>200</v>
      </c>
    </row>
    <row r="17" spans="1:34" ht="28.8" x14ac:dyDescent="0.25">
      <c r="A17" s="8" t="s">
        <v>17</v>
      </c>
      <c r="B17" s="9">
        <f>SUM(M17+X17)</f>
        <v>217.75</v>
      </c>
      <c r="C17" s="9">
        <f>SUM(N17+Y17)</f>
        <v>222.58333333333334</v>
      </c>
      <c r="D17" s="9">
        <f>SUM(O17+Z17)</f>
        <v>228.5</v>
      </c>
      <c r="E17" s="9">
        <f>SUM(P17+AA17)</f>
        <v>235.25</v>
      </c>
      <c r="F17" s="9">
        <f>SUM(Q17+AB17)</f>
        <v>252.83333333333331</v>
      </c>
      <c r="G17" s="9">
        <f>SUM(R17+AC17)</f>
        <v>271.75</v>
      </c>
      <c r="H17" s="9">
        <f>SUM(S17+AD17)</f>
        <v>308.83333333333337</v>
      </c>
      <c r="I17" s="9">
        <f>SUM(T17+AE17)</f>
        <v>327</v>
      </c>
      <c r="J17" s="9">
        <f t="shared" si="4"/>
        <v>327</v>
      </c>
      <c r="K17" s="9">
        <f t="shared" si="5"/>
        <v>321</v>
      </c>
      <c r="L17" s="9">
        <f t="shared" si="5"/>
        <v>300</v>
      </c>
      <c r="M17" s="9">
        <v>113.25</v>
      </c>
      <c r="N17" s="9">
        <v>115.41666666666667</v>
      </c>
      <c r="O17" s="9">
        <v>118.83333333333333</v>
      </c>
      <c r="P17" s="9">
        <v>123.91666666666667</v>
      </c>
      <c r="Q17" s="9">
        <v>134.75</v>
      </c>
      <c r="R17" s="9">
        <v>142.25</v>
      </c>
      <c r="S17" s="9">
        <v>157.83333333333334</v>
      </c>
      <c r="T17" s="9">
        <v>169</v>
      </c>
      <c r="U17" s="9">
        <v>170</v>
      </c>
      <c r="V17" s="9">
        <v>173</v>
      </c>
      <c r="W17" s="9">
        <v>164</v>
      </c>
      <c r="X17" s="9">
        <v>104.5</v>
      </c>
      <c r="Y17" s="9">
        <v>107.16666666666667</v>
      </c>
      <c r="Z17" s="9">
        <v>109.66666666666667</v>
      </c>
      <c r="AA17" s="9">
        <v>111.33333333333333</v>
      </c>
      <c r="AB17" s="9">
        <v>118.08333333333333</v>
      </c>
      <c r="AC17" s="9">
        <v>129.5</v>
      </c>
      <c r="AD17" s="8">
        <v>151</v>
      </c>
      <c r="AE17" s="8">
        <v>158</v>
      </c>
      <c r="AF17" s="8">
        <v>157</v>
      </c>
      <c r="AG17" s="8">
        <v>148</v>
      </c>
      <c r="AH17" s="8">
        <v>136</v>
      </c>
    </row>
    <row r="18" spans="1:34" ht="28.8" x14ac:dyDescent="0.25">
      <c r="A18" s="8" t="s">
        <v>18</v>
      </c>
      <c r="B18" s="9">
        <f>SUM(M18+X18)</f>
        <v>33.916666666666664</v>
      </c>
      <c r="C18" s="9">
        <f>SUM(N18+Y18)</f>
        <v>34.166666666666664</v>
      </c>
      <c r="D18" s="9">
        <f>SUM(O18+Z18)</f>
        <v>35.083333333333329</v>
      </c>
      <c r="E18" s="9">
        <f>SUM(P18+AA18)</f>
        <v>35.25</v>
      </c>
      <c r="F18" s="9">
        <f>SUM(Q18+AB18)</f>
        <v>36.916666666666671</v>
      </c>
      <c r="G18" s="9">
        <f>SUM(R18+AC18)</f>
        <v>35.25</v>
      </c>
      <c r="H18" s="9">
        <f>SUM(S18+AD18)</f>
        <v>32.25</v>
      </c>
      <c r="I18" s="9">
        <f>SUM(T18+AE18)</f>
        <v>29</v>
      </c>
      <c r="J18" s="9">
        <f t="shared" si="4"/>
        <v>28</v>
      </c>
      <c r="K18" s="9">
        <f t="shared" si="5"/>
        <v>26</v>
      </c>
      <c r="L18" s="9">
        <f t="shared" si="5"/>
        <v>30</v>
      </c>
      <c r="M18" s="8">
        <v>19.25</v>
      </c>
      <c r="N18" s="9">
        <v>18.75</v>
      </c>
      <c r="O18" s="9">
        <v>18.75</v>
      </c>
      <c r="P18" s="9">
        <v>18.333333333333332</v>
      </c>
      <c r="Q18" s="9">
        <v>18.25</v>
      </c>
      <c r="R18" s="9">
        <v>17.416666666666668</v>
      </c>
      <c r="S18" s="9">
        <v>15.25</v>
      </c>
      <c r="T18" s="9">
        <v>14</v>
      </c>
      <c r="U18" s="9">
        <v>14</v>
      </c>
      <c r="V18" s="9">
        <v>14</v>
      </c>
      <c r="W18" s="9">
        <v>17</v>
      </c>
      <c r="X18" s="9">
        <v>14.666666666666666</v>
      </c>
      <c r="Y18" s="9">
        <v>15.416666666666666</v>
      </c>
      <c r="Z18" s="9">
        <v>16.333333333333332</v>
      </c>
      <c r="AA18" s="9">
        <v>16.916666666666668</v>
      </c>
      <c r="AB18" s="9">
        <v>18.666666666666668</v>
      </c>
      <c r="AC18" s="9">
        <v>17.833333333333332</v>
      </c>
      <c r="AD18" s="8">
        <v>17</v>
      </c>
      <c r="AE18" s="8">
        <v>15</v>
      </c>
      <c r="AF18" s="8">
        <v>14</v>
      </c>
      <c r="AG18" s="8">
        <v>12</v>
      </c>
      <c r="AH18" s="8">
        <v>13</v>
      </c>
    </row>
    <row r="19" spans="1:34" ht="14.4" x14ac:dyDescent="0.25">
      <c r="A19" s="7" t="s">
        <v>13</v>
      </c>
      <c r="B19" s="9">
        <f>SUM(M19+X19)</f>
        <v>2361.666666666667</v>
      </c>
      <c r="C19" s="9">
        <f>SUM(N19+Y19)</f>
        <v>2322</v>
      </c>
      <c r="D19" s="9">
        <f>SUM(O19+Z19)</f>
        <v>2343.333333333333</v>
      </c>
      <c r="E19" s="9">
        <f>SUM(P19+AA19)</f>
        <v>2350.5833333333335</v>
      </c>
      <c r="F19" s="9">
        <f>SUM(Q19+AB19)</f>
        <v>2417.416666666667</v>
      </c>
      <c r="G19" s="9">
        <f>SUM(R19+AC19)</f>
        <v>2515.333333333333</v>
      </c>
      <c r="H19" s="9">
        <f>SUM(S19+AD19)</f>
        <v>2742.9166666666665</v>
      </c>
      <c r="I19" s="9">
        <f>SUM(T19+AE19)</f>
        <v>2928</v>
      </c>
      <c r="J19" s="9">
        <f t="shared" si="4"/>
        <v>2647</v>
      </c>
      <c r="K19" s="9">
        <f>SUM(K15:K18)</f>
        <v>2987</v>
      </c>
      <c r="L19" s="9">
        <f>SUM(L15:L18)</f>
        <v>2840</v>
      </c>
      <c r="M19" s="9">
        <f t="shared" ref="M19:AF19" si="6">SUM(M15:M18)</f>
        <v>1263.75</v>
      </c>
      <c r="N19" s="8">
        <f t="shared" si="6"/>
        <v>1250.5</v>
      </c>
      <c r="O19" s="8">
        <f t="shared" si="6"/>
        <v>1248</v>
      </c>
      <c r="P19" s="9">
        <f t="shared" si="6"/>
        <v>1259.75</v>
      </c>
      <c r="Q19" s="9">
        <f t="shared" si="6"/>
        <v>1310.5</v>
      </c>
      <c r="R19" s="9">
        <f t="shared" si="6"/>
        <v>1377.0833333333335</v>
      </c>
      <c r="S19" s="9">
        <f t="shared" si="6"/>
        <v>1583.9166666666665</v>
      </c>
      <c r="T19" s="9">
        <f t="shared" si="6"/>
        <v>1784</v>
      </c>
      <c r="U19" s="9">
        <v>1501</v>
      </c>
      <c r="V19" s="9">
        <f>SUM(V15:V18)</f>
        <v>1656</v>
      </c>
      <c r="W19" s="9">
        <f>SUM(W15:W18)</f>
        <v>1543</v>
      </c>
      <c r="X19" s="9">
        <f t="shared" si="6"/>
        <v>1097.9166666666667</v>
      </c>
      <c r="Y19" s="9">
        <f t="shared" si="6"/>
        <v>1071.5</v>
      </c>
      <c r="Z19" s="9">
        <f t="shared" si="6"/>
        <v>1095.3333333333333</v>
      </c>
      <c r="AA19" s="9">
        <f t="shared" si="6"/>
        <v>1090.8333333333335</v>
      </c>
      <c r="AB19" s="9">
        <f t="shared" si="6"/>
        <v>1106.9166666666667</v>
      </c>
      <c r="AC19" s="9">
        <f t="shared" si="6"/>
        <v>1138.2499999999998</v>
      </c>
      <c r="AD19" s="11">
        <f t="shared" si="6"/>
        <v>1159</v>
      </c>
      <c r="AE19" s="11">
        <f t="shared" si="6"/>
        <v>1144</v>
      </c>
      <c r="AF19" s="11">
        <f t="shared" si="6"/>
        <v>1146</v>
      </c>
      <c r="AG19" s="8">
        <f>SUM(AG15:AG18)</f>
        <v>1331</v>
      </c>
      <c r="AH19" s="8">
        <f>SUM(AH15:AH18)</f>
        <v>1297</v>
      </c>
    </row>
    <row r="20" spans="1:34" ht="14.4" x14ac:dyDescent="0.25">
      <c r="A20" s="8"/>
      <c r="B20" s="8"/>
      <c r="C20" s="8" t="s">
        <v>14</v>
      </c>
      <c r="D20" s="8"/>
      <c r="E20" s="8"/>
      <c r="F20" s="8" t="s">
        <v>14</v>
      </c>
      <c r="G20" s="8"/>
      <c r="H20" s="8"/>
      <c r="I20" s="8"/>
      <c r="J20" s="8"/>
      <c r="K20" s="9"/>
      <c r="L20" s="9"/>
      <c r="M20" s="8"/>
      <c r="N20" s="8"/>
      <c r="O20" s="8"/>
      <c r="P20" s="8"/>
      <c r="Q20" s="8"/>
      <c r="R20" s="8"/>
      <c r="S20" s="8"/>
      <c r="T20" s="8"/>
      <c r="U20" s="8"/>
      <c r="V20" s="9"/>
      <c r="W20" s="9"/>
      <c r="X20" s="8"/>
      <c r="Y20" s="8"/>
      <c r="Z20" s="8"/>
      <c r="AA20" s="8"/>
      <c r="AB20" s="8"/>
      <c r="AC20" s="8"/>
      <c r="AD20" s="10"/>
      <c r="AE20" s="10"/>
      <c r="AF20" s="10"/>
      <c r="AG20" s="8"/>
      <c r="AH20" s="8" t="s">
        <v>14</v>
      </c>
    </row>
    <row r="21" spans="1:34" ht="57.6" x14ac:dyDescent="0.25">
      <c r="A21" s="8" t="s">
        <v>19</v>
      </c>
      <c r="B21" s="8">
        <f>SUM(M21+X21)</f>
        <v>316</v>
      </c>
      <c r="C21" s="8">
        <f>SUM(N21+Y21)</f>
        <v>305</v>
      </c>
      <c r="D21" s="8">
        <f>SUM(O21+Z21)</f>
        <v>301</v>
      </c>
      <c r="E21" s="8">
        <f>SUM(P21+AA21)</f>
        <v>296</v>
      </c>
      <c r="F21" s="8">
        <f>SUM(Q21+AB21)</f>
        <v>306</v>
      </c>
      <c r="G21" s="8">
        <f>SUM(R21+AC21)</f>
        <v>297</v>
      </c>
      <c r="H21" s="8">
        <f>SUM(S21+AD21)</f>
        <v>298</v>
      </c>
      <c r="I21" s="8">
        <f>SUM(T21+AE21)</f>
        <v>293</v>
      </c>
      <c r="J21" s="8">
        <f t="shared" ref="J21:J24" si="7">SUM(U21+AF21)</f>
        <v>289</v>
      </c>
      <c r="K21" s="9">
        <f t="shared" ref="K21:L23" si="8">SUM(V21+AG21)</f>
        <v>337</v>
      </c>
      <c r="L21" s="9">
        <f t="shared" si="8"/>
        <v>336</v>
      </c>
      <c r="M21" s="8">
        <v>180</v>
      </c>
      <c r="N21" s="8">
        <v>177</v>
      </c>
      <c r="O21" s="8">
        <v>171</v>
      </c>
      <c r="P21" s="8">
        <v>172</v>
      </c>
      <c r="Q21" s="8">
        <v>172</v>
      </c>
      <c r="R21" s="8">
        <v>165</v>
      </c>
      <c r="S21" s="8">
        <v>165</v>
      </c>
      <c r="T21" s="8">
        <v>167</v>
      </c>
      <c r="U21" s="8">
        <v>166</v>
      </c>
      <c r="V21" s="9">
        <v>187</v>
      </c>
      <c r="W21" s="9">
        <v>186</v>
      </c>
      <c r="X21" s="8">
        <v>136</v>
      </c>
      <c r="Y21" s="8">
        <v>128</v>
      </c>
      <c r="Z21" s="8">
        <v>130</v>
      </c>
      <c r="AA21" s="8">
        <v>124</v>
      </c>
      <c r="AB21" s="8">
        <v>134</v>
      </c>
      <c r="AC21" s="8">
        <v>132</v>
      </c>
      <c r="AD21" s="8">
        <v>133</v>
      </c>
      <c r="AE21" s="8">
        <v>126</v>
      </c>
      <c r="AF21" s="8">
        <v>123</v>
      </c>
      <c r="AG21" s="8">
        <v>150</v>
      </c>
      <c r="AH21" s="8">
        <v>150</v>
      </c>
    </row>
    <row r="22" spans="1:34" ht="28.8" x14ac:dyDescent="0.25">
      <c r="A22" s="8" t="s">
        <v>20</v>
      </c>
      <c r="B22" s="9">
        <f>SUM(M22+X22)</f>
        <v>257.33333333333337</v>
      </c>
      <c r="C22" s="9">
        <f>SUM(N22+Y22)</f>
        <v>269</v>
      </c>
      <c r="D22" s="9">
        <f>SUM(O22+Z22)</f>
        <v>288.58333333333337</v>
      </c>
      <c r="E22" s="9">
        <f>SUM(P22+AA22)</f>
        <v>286.66666666666669</v>
      </c>
      <c r="F22" s="9">
        <f>SUM(Q22+AB22)</f>
        <v>284.08333333333331</v>
      </c>
      <c r="G22" s="9">
        <f>SUM(R22+AC22)</f>
        <v>284</v>
      </c>
      <c r="H22" s="9">
        <f>SUM(S22+AD22)</f>
        <v>285.33333333333337</v>
      </c>
      <c r="I22" s="9">
        <f>SUM(T22+AE22)</f>
        <v>292</v>
      </c>
      <c r="J22" s="9">
        <f t="shared" si="7"/>
        <v>298</v>
      </c>
      <c r="K22" s="9">
        <f t="shared" si="8"/>
        <v>280.25</v>
      </c>
      <c r="L22" s="9">
        <f t="shared" si="8"/>
        <v>295.33333333333337</v>
      </c>
      <c r="M22" s="12">
        <v>150.33333333333334</v>
      </c>
      <c r="N22" s="12">
        <v>156.5</v>
      </c>
      <c r="O22" s="12">
        <v>169.83333333333334</v>
      </c>
      <c r="P22" s="12">
        <v>168.08333333333334</v>
      </c>
      <c r="Q22" s="12">
        <v>165</v>
      </c>
      <c r="R22" s="12">
        <v>165.83333333333334</v>
      </c>
      <c r="S22" s="9">
        <v>168.33333333333334</v>
      </c>
      <c r="T22" s="12">
        <v>173</v>
      </c>
      <c r="U22" s="12">
        <v>176</v>
      </c>
      <c r="V22" s="9">
        <v>172</v>
      </c>
      <c r="W22" s="9">
        <v>182.58333333333334</v>
      </c>
      <c r="X22" s="8">
        <v>107</v>
      </c>
      <c r="Y22" s="9">
        <v>112.5</v>
      </c>
      <c r="Z22" s="9">
        <v>118.75</v>
      </c>
      <c r="AA22" s="9">
        <v>118.58333333333333</v>
      </c>
      <c r="AB22" s="9">
        <v>119.08333333333333</v>
      </c>
      <c r="AC22" s="9">
        <v>118.16666666666667</v>
      </c>
      <c r="AD22" s="8">
        <v>117</v>
      </c>
      <c r="AE22" s="8">
        <v>119</v>
      </c>
      <c r="AF22" s="8">
        <v>122</v>
      </c>
      <c r="AG22" s="9">
        <v>108.25</v>
      </c>
      <c r="AH22" s="9">
        <v>112.75</v>
      </c>
    </row>
    <row r="23" spans="1:34" ht="28.8" x14ac:dyDescent="0.25">
      <c r="A23" s="8" t="s">
        <v>21</v>
      </c>
      <c r="B23" s="9">
        <f>SUM(M23+X23)</f>
        <v>60.333333333333329</v>
      </c>
      <c r="C23" s="9">
        <f>SUM(N23+Y23)</f>
        <v>60.416666666666671</v>
      </c>
      <c r="D23" s="9">
        <f>SUM(O23+Z23)</f>
        <v>57.583333333333336</v>
      </c>
      <c r="E23" s="9">
        <f>SUM(P23+AA23)</f>
        <v>55.666666666666664</v>
      </c>
      <c r="F23" s="9">
        <f>SUM(Q23+AB23)</f>
        <v>55.166666666666671</v>
      </c>
      <c r="G23" s="9">
        <f>SUM(R23+AC23)</f>
        <v>55</v>
      </c>
      <c r="H23" s="9">
        <f>SUM(S23+AD23)</f>
        <v>55.25</v>
      </c>
      <c r="I23" s="9">
        <f>SUM(T23+AE23)</f>
        <v>53</v>
      </c>
      <c r="J23" s="9">
        <f t="shared" si="7"/>
        <v>51</v>
      </c>
      <c r="K23" s="9">
        <f t="shared" si="8"/>
        <v>49.5</v>
      </c>
      <c r="L23" s="9">
        <f t="shared" si="8"/>
        <v>51.083333333333329</v>
      </c>
      <c r="M23" s="9">
        <v>34.5</v>
      </c>
      <c r="N23" s="9">
        <v>34.75</v>
      </c>
      <c r="O23" s="9">
        <v>33.083333333333336</v>
      </c>
      <c r="P23" s="9">
        <v>32.916666666666664</v>
      </c>
      <c r="Q23" s="9">
        <v>32.75</v>
      </c>
      <c r="R23" s="9">
        <v>32</v>
      </c>
      <c r="S23" s="9">
        <v>33.25</v>
      </c>
      <c r="T23" s="9">
        <v>32</v>
      </c>
      <c r="U23" s="9">
        <v>30</v>
      </c>
      <c r="V23" s="9">
        <v>27.083333333333332</v>
      </c>
      <c r="W23" s="9">
        <v>28.75</v>
      </c>
      <c r="X23" s="9">
        <v>25.833333333333332</v>
      </c>
      <c r="Y23" s="9">
        <v>25.666666666666668</v>
      </c>
      <c r="Z23" s="9">
        <v>24.5</v>
      </c>
      <c r="AA23" s="9">
        <v>22.75</v>
      </c>
      <c r="AB23" s="9">
        <v>22.416666666666668</v>
      </c>
      <c r="AC23" s="8">
        <v>23</v>
      </c>
      <c r="AD23" s="8">
        <v>22</v>
      </c>
      <c r="AE23" s="8">
        <v>21</v>
      </c>
      <c r="AF23" s="8">
        <v>21</v>
      </c>
      <c r="AG23" s="9">
        <v>22.416666666666668</v>
      </c>
      <c r="AH23" s="9">
        <v>22.333333333333332</v>
      </c>
    </row>
    <row r="24" spans="1:34" ht="14.4" x14ac:dyDescent="0.25">
      <c r="A24" s="7" t="s">
        <v>13</v>
      </c>
      <c r="B24" s="9">
        <f>SUM(M24+X24)</f>
        <v>633.66666666666674</v>
      </c>
      <c r="C24" s="9">
        <f>SUM(N24+Y24)</f>
        <v>634.41666666666674</v>
      </c>
      <c r="D24" s="9">
        <f>SUM(O24+Z24)</f>
        <v>647.16666666666674</v>
      </c>
      <c r="E24" s="9">
        <f>SUM(P24+AA24)</f>
        <v>638.33333333333337</v>
      </c>
      <c r="F24" s="9">
        <f>SUM(Q24+AB24)</f>
        <v>645.25</v>
      </c>
      <c r="G24" s="9">
        <f>SUM(R24+AC24)</f>
        <v>636</v>
      </c>
      <c r="H24" s="9">
        <f>SUM(S24+AD24)</f>
        <v>638.58333333333337</v>
      </c>
      <c r="I24" s="9">
        <f>SUM(T24+AE24)</f>
        <v>638</v>
      </c>
      <c r="J24" s="9">
        <f t="shared" si="7"/>
        <v>638</v>
      </c>
      <c r="K24" s="9">
        <f>SUM(K21:K23)</f>
        <v>666.75</v>
      </c>
      <c r="L24" s="9">
        <f>SUM(L21:L23)</f>
        <v>682.41666666666674</v>
      </c>
      <c r="M24" s="9">
        <f t="shared" ref="M24" si="9">SUM(M20:M23)</f>
        <v>364.83333333333337</v>
      </c>
      <c r="N24" s="9">
        <f t="shared" ref="N24:AB24" si="10">SUM(N20:N23)</f>
        <v>368.25</v>
      </c>
      <c r="O24" s="9">
        <f t="shared" si="10"/>
        <v>373.91666666666669</v>
      </c>
      <c r="P24" s="9">
        <f t="shared" si="10"/>
        <v>373.00000000000006</v>
      </c>
      <c r="Q24" s="9">
        <f t="shared" si="10"/>
        <v>369.75</v>
      </c>
      <c r="R24" s="9">
        <f t="shared" si="10"/>
        <v>362.83333333333337</v>
      </c>
      <c r="S24" s="9">
        <f t="shared" si="10"/>
        <v>366.58333333333337</v>
      </c>
      <c r="T24" s="9">
        <f t="shared" si="10"/>
        <v>372</v>
      </c>
      <c r="U24" s="9">
        <f t="shared" si="10"/>
        <v>372</v>
      </c>
      <c r="V24" s="9">
        <f>SUM(V21:V23)</f>
        <v>386.08333333333331</v>
      </c>
      <c r="W24" s="9">
        <f>SUM(W21:W23)</f>
        <v>397.33333333333337</v>
      </c>
      <c r="X24" s="9">
        <f t="shared" si="10"/>
        <v>268.83333333333331</v>
      </c>
      <c r="Y24" s="9">
        <f t="shared" si="10"/>
        <v>266.16666666666669</v>
      </c>
      <c r="Z24" s="9">
        <f t="shared" si="10"/>
        <v>273.25</v>
      </c>
      <c r="AA24" s="9">
        <f t="shared" si="10"/>
        <v>265.33333333333331</v>
      </c>
      <c r="AB24" s="9">
        <f t="shared" si="10"/>
        <v>275.5</v>
      </c>
      <c r="AC24" s="9">
        <f>SUM(AC21:AC23)</f>
        <v>273.16666666666669</v>
      </c>
      <c r="AD24" s="9">
        <f>SUM(AD21:AD23)</f>
        <v>272</v>
      </c>
      <c r="AE24" s="9">
        <f>SUM(AE21:AE23)</f>
        <v>266</v>
      </c>
      <c r="AF24" s="9">
        <f>SUM(AF21:AF23)</f>
        <v>266</v>
      </c>
      <c r="AG24" s="9">
        <f>SUM(AG21:AG23)</f>
        <v>280.66666666666669</v>
      </c>
      <c r="AH24" s="9">
        <f>SUM(AH21:AH23)</f>
        <v>285.08333333333331</v>
      </c>
    </row>
    <row r="25" spans="1:34" ht="14.4" x14ac:dyDescent="0.25">
      <c r="A25" s="7"/>
      <c r="B25" s="9"/>
      <c r="C25" s="9"/>
      <c r="D25" s="9"/>
      <c r="E25" s="9"/>
      <c r="F25" s="9"/>
      <c r="G25" s="9"/>
      <c r="H25" s="9"/>
      <c r="I25" s="9"/>
      <c r="J25" s="9"/>
      <c r="K25" t="s">
        <v>14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10"/>
    </row>
    <row r="26" spans="1:34" ht="14.4" x14ac:dyDescent="0.25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 t="s">
        <v>14</v>
      </c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</row>
    <row r="27" spans="1:34" ht="43.8" thickBot="1" x14ac:dyDescent="0.3">
      <c r="A27" s="7" t="s">
        <v>22</v>
      </c>
      <c r="B27" s="7" t="s">
        <v>6</v>
      </c>
      <c r="C27" s="7"/>
      <c r="D27" s="7"/>
      <c r="E27" s="7"/>
      <c r="F27" s="7"/>
      <c r="G27" s="7"/>
      <c r="H27" s="7"/>
      <c r="I27" s="7"/>
      <c r="J27" s="13"/>
      <c r="K27" s="13"/>
      <c r="L27" s="13"/>
      <c r="M27" s="7" t="s">
        <v>7</v>
      </c>
      <c r="N27" s="7"/>
      <c r="O27" s="7"/>
      <c r="P27" s="7"/>
      <c r="Q27" s="7"/>
      <c r="R27" s="7"/>
      <c r="S27" s="7"/>
      <c r="T27" s="7"/>
      <c r="U27" s="13"/>
      <c r="V27" s="13"/>
      <c r="W27" s="13"/>
      <c r="X27" s="7" t="s">
        <v>8</v>
      </c>
      <c r="Y27" s="7"/>
      <c r="Z27" s="7"/>
      <c r="AA27" s="7"/>
      <c r="AB27" s="7"/>
      <c r="AC27" s="7"/>
      <c r="AD27" s="7"/>
      <c r="AE27" s="7"/>
      <c r="AF27" s="10"/>
    </row>
    <row r="28" spans="1:34" ht="15" thickBot="1" x14ac:dyDescent="0.3">
      <c r="A28" s="8"/>
      <c r="B28" s="7">
        <v>2011</v>
      </c>
      <c r="C28" s="7">
        <v>2012</v>
      </c>
      <c r="D28" s="7">
        <v>2013</v>
      </c>
      <c r="E28" s="7">
        <v>2014</v>
      </c>
      <c r="F28" s="7">
        <v>2015</v>
      </c>
      <c r="G28" s="7">
        <v>2016</v>
      </c>
      <c r="H28" s="7">
        <v>2017</v>
      </c>
      <c r="I28" s="7">
        <v>2018</v>
      </c>
      <c r="J28" s="7">
        <v>2019</v>
      </c>
      <c r="K28" s="7">
        <v>2020</v>
      </c>
      <c r="L28" s="7">
        <v>2021</v>
      </c>
      <c r="M28" s="7">
        <v>2011</v>
      </c>
      <c r="N28" s="7">
        <v>2012</v>
      </c>
      <c r="O28" s="7">
        <v>2013</v>
      </c>
      <c r="P28" s="7">
        <v>2014</v>
      </c>
      <c r="Q28" s="7">
        <v>2015</v>
      </c>
      <c r="R28" s="7">
        <v>2016</v>
      </c>
      <c r="S28" s="7">
        <v>2017</v>
      </c>
      <c r="T28" s="7">
        <v>2018</v>
      </c>
      <c r="U28" s="7">
        <v>2019</v>
      </c>
      <c r="V28" s="42">
        <v>2020</v>
      </c>
      <c r="W28" s="42">
        <v>2021</v>
      </c>
      <c r="X28" s="7">
        <v>2011</v>
      </c>
      <c r="Y28" s="7">
        <v>2012</v>
      </c>
      <c r="Z28" s="7">
        <v>2013</v>
      </c>
      <c r="AA28" s="7">
        <v>2014</v>
      </c>
      <c r="AB28" s="7">
        <v>2015</v>
      </c>
      <c r="AC28" s="7">
        <v>2016</v>
      </c>
      <c r="AD28" s="7">
        <v>2017</v>
      </c>
      <c r="AE28" s="7">
        <v>2018</v>
      </c>
      <c r="AF28" s="7">
        <v>2019</v>
      </c>
      <c r="AG28" s="43">
        <v>2020</v>
      </c>
      <c r="AH28" s="44">
        <v>2021</v>
      </c>
    </row>
    <row r="29" spans="1:34" ht="14.4" x14ac:dyDescent="0.25">
      <c r="A29" s="8" t="s">
        <v>9</v>
      </c>
      <c r="B29" s="8">
        <f>(M29+X29)</f>
        <v>596</v>
      </c>
      <c r="C29" s="8">
        <f>(N29+Y29)</f>
        <v>419</v>
      </c>
      <c r="D29" s="8">
        <f>(O29+Z29)</f>
        <v>365</v>
      </c>
      <c r="E29" s="8">
        <f>(P29+AA29)</f>
        <v>332</v>
      </c>
      <c r="F29" s="8">
        <f>(Q29+AB29)</f>
        <v>286</v>
      </c>
      <c r="G29" s="8">
        <f>(R29+AC29)</f>
        <v>246</v>
      </c>
      <c r="H29" s="8">
        <f>(S29+AD29)</f>
        <v>253</v>
      </c>
      <c r="I29" s="8">
        <f>(T29+AE29)</f>
        <v>242</v>
      </c>
      <c r="J29" s="8">
        <f t="shared" ref="J29:L32" si="11">(U29+AF29)</f>
        <v>332</v>
      </c>
      <c r="K29" s="8">
        <f t="shared" si="11"/>
        <v>630</v>
      </c>
      <c r="L29" s="8">
        <f t="shared" si="11"/>
        <v>530</v>
      </c>
      <c r="M29" s="8">
        <v>304</v>
      </c>
      <c r="N29" s="8">
        <v>188</v>
      </c>
      <c r="O29" s="8">
        <v>163</v>
      </c>
      <c r="P29" s="8">
        <v>149</v>
      </c>
      <c r="Q29" s="8">
        <v>125</v>
      </c>
      <c r="R29" s="8">
        <v>104</v>
      </c>
      <c r="S29" s="8">
        <v>119</v>
      </c>
      <c r="T29" s="8">
        <v>109</v>
      </c>
      <c r="U29" s="8">
        <v>181</v>
      </c>
      <c r="V29" s="8">
        <v>330</v>
      </c>
      <c r="W29" s="8">
        <v>278</v>
      </c>
      <c r="X29" s="8">
        <v>292</v>
      </c>
      <c r="Y29" s="8">
        <v>231</v>
      </c>
      <c r="Z29" s="8">
        <v>202</v>
      </c>
      <c r="AA29" s="8">
        <v>183</v>
      </c>
      <c r="AB29" s="8">
        <v>161</v>
      </c>
      <c r="AC29" s="8">
        <v>142</v>
      </c>
      <c r="AD29" s="8">
        <v>134</v>
      </c>
      <c r="AE29" s="8">
        <v>133</v>
      </c>
      <c r="AF29" s="8">
        <v>151</v>
      </c>
      <c r="AG29" s="8">
        <v>300</v>
      </c>
      <c r="AH29" s="8">
        <v>252</v>
      </c>
    </row>
    <row r="30" spans="1:34" ht="28.8" x14ac:dyDescent="0.25">
      <c r="A30" s="8" t="s">
        <v>10</v>
      </c>
      <c r="B30" s="8">
        <f>(M30+X30)</f>
        <v>20</v>
      </c>
      <c r="C30" s="8">
        <f>(N30+Y30)</f>
        <v>17</v>
      </c>
      <c r="D30" s="8">
        <f>(O30+Z30)</f>
        <v>9</v>
      </c>
      <c r="E30" s="8">
        <f>(P30+AA30)</f>
        <v>16</v>
      </c>
      <c r="F30" s="8">
        <v>16</v>
      </c>
      <c r="G30" s="8">
        <f>(R30+AC30)</f>
        <v>15</v>
      </c>
      <c r="H30" s="8">
        <f>(S30+AD30)</f>
        <v>12</v>
      </c>
      <c r="I30" s="8">
        <f>(T30+AE30)</f>
        <v>12</v>
      </c>
      <c r="J30" s="8">
        <f t="shared" ref="J30:J33" si="12">(U30+AF30)</f>
        <v>15</v>
      </c>
      <c r="K30" s="8">
        <f t="shared" si="11"/>
        <v>29</v>
      </c>
      <c r="L30" s="8">
        <f t="shared" si="11"/>
        <v>28</v>
      </c>
      <c r="M30" s="8">
        <v>10</v>
      </c>
      <c r="N30" s="8">
        <v>9</v>
      </c>
      <c r="O30" s="8">
        <v>3</v>
      </c>
      <c r="P30" s="8">
        <v>6</v>
      </c>
      <c r="Q30" s="8">
        <v>6</v>
      </c>
      <c r="R30" s="8">
        <v>5</v>
      </c>
      <c r="S30" s="8">
        <v>4</v>
      </c>
      <c r="T30" s="8">
        <v>5</v>
      </c>
      <c r="U30" s="8">
        <v>7</v>
      </c>
      <c r="V30" s="8">
        <v>12</v>
      </c>
      <c r="W30" s="8">
        <v>12</v>
      </c>
      <c r="X30" s="8">
        <v>10</v>
      </c>
      <c r="Y30" s="8">
        <v>8</v>
      </c>
      <c r="Z30" s="8">
        <v>6</v>
      </c>
      <c r="AA30" s="8">
        <v>10</v>
      </c>
      <c r="AB30" s="8">
        <v>10</v>
      </c>
      <c r="AC30" s="8">
        <v>10</v>
      </c>
      <c r="AD30" s="8">
        <v>8</v>
      </c>
      <c r="AE30" s="8">
        <v>7</v>
      </c>
      <c r="AF30" s="8">
        <v>8</v>
      </c>
      <c r="AG30" s="8">
        <v>17</v>
      </c>
      <c r="AH30" s="8">
        <v>16</v>
      </c>
    </row>
    <row r="31" spans="1:34" ht="43.2" x14ac:dyDescent="0.25">
      <c r="A31" s="8" t="s">
        <v>11</v>
      </c>
      <c r="B31" s="8">
        <f>(M31+X31)</f>
        <v>5</v>
      </c>
      <c r="C31" s="8">
        <f>(N31+Y31)</f>
        <v>6</v>
      </c>
      <c r="D31" s="8">
        <f>(O31+Z31)</f>
        <v>5</v>
      </c>
      <c r="E31" s="8">
        <f>(P31+AA31)</f>
        <v>8</v>
      </c>
      <c r="F31" s="8">
        <f>(Q31+AB31)</f>
        <v>6</v>
      </c>
      <c r="G31" s="8">
        <f>(R31+AC31)</f>
        <v>5</v>
      </c>
      <c r="H31" s="8">
        <f>(S31+AD31)</f>
        <v>6</v>
      </c>
      <c r="I31" s="8">
        <f>(T31+AE31)</f>
        <v>5</v>
      </c>
      <c r="J31" s="8">
        <f t="shared" si="12"/>
        <v>4</v>
      </c>
      <c r="K31" s="8">
        <f t="shared" si="11"/>
        <v>7</v>
      </c>
      <c r="L31" s="8">
        <f t="shared" si="11"/>
        <v>10</v>
      </c>
      <c r="M31" s="8">
        <v>3</v>
      </c>
      <c r="N31" s="8">
        <v>1</v>
      </c>
      <c r="O31" s="8">
        <v>2</v>
      </c>
      <c r="P31" s="8">
        <v>3</v>
      </c>
      <c r="Q31" s="8">
        <v>2</v>
      </c>
      <c r="R31" s="8">
        <v>2</v>
      </c>
      <c r="S31" s="8">
        <v>1</v>
      </c>
      <c r="T31" s="8">
        <v>1</v>
      </c>
      <c r="U31" s="8">
        <v>3</v>
      </c>
      <c r="V31" s="8">
        <v>3</v>
      </c>
      <c r="W31" s="8">
        <v>4</v>
      </c>
      <c r="X31" s="8">
        <v>2</v>
      </c>
      <c r="Y31" s="8">
        <v>5</v>
      </c>
      <c r="Z31" s="8">
        <v>3</v>
      </c>
      <c r="AA31" s="8">
        <v>5</v>
      </c>
      <c r="AB31" s="8">
        <v>4</v>
      </c>
      <c r="AC31" s="8">
        <v>3</v>
      </c>
      <c r="AD31" s="8">
        <v>5</v>
      </c>
      <c r="AE31" s="8">
        <v>4</v>
      </c>
      <c r="AF31" s="8">
        <v>1</v>
      </c>
      <c r="AG31" s="8">
        <v>4</v>
      </c>
      <c r="AH31" s="8">
        <v>6</v>
      </c>
    </row>
    <row r="32" spans="1:34" ht="28.8" x14ac:dyDescent="0.25">
      <c r="A32" s="8" t="s">
        <v>12</v>
      </c>
      <c r="B32" s="8">
        <f>(M32+X32)</f>
        <v>1</v>
      </c>
      <c r="C32" s="8">
        <f>(N32+Y32)</f>
        <v>3</v>
      </c>
      <c r="D32" s="8">
        <v>5</v>
      </c>
      <c r="E32" s="8">
        <f>(P32+AA32)</f>
        <v>4</v>
      </c>
      <c r="F32" s="8">
        <f>(Q32+AB32)</f>
        <v>2</v>
      </c>
      <c r="G32" s="8">
        <f>(R32+AC32)</f>
        <v>3</v>
      </c>
      <c r="H32" s="8">
        <f>(S32+AD32)</f>
        <v>3</v>
      </c>
      <c r="I32" s="8">
        <f>(T32+AE32)</f>
        <v>3</v>
      </c>
      <c r="J32" s="8">
        <f t="shared" si="12"/>
        <v>1</v>
      </c>
      <c r="K32" s="8">
        <f t="shared" si="11"/>
        <v>5</v>
      </c>
      <c r="L32" s="8">
        <f t="shared" si="11"/>
        <v>5</v>
      </c>
      <c r="M32" s="8"/>
      <c r="N32" s="8">
        <v>1</v>
      </c>
      <c r="O32" s="8">
        <v>2</v>
      </c>
      <c r="P32" s="8">
        <v>2</v>
      </c>
      <c r="Q32" s="8">
        <v>1</v>
      </c>
      <c r="R32" s="8">
        <v>1</v>
      </c>
      <c r="S32" s="8">
        <v>1</v>
      </c>
      <c r="T32" s="8">
        <v>1</v>
      </c>
      <c r="U32" s="8">
        <v>1</v>
      </c>
      <c r="V32" s="8">
        <v>3</v>
      </c>
      <c r="W32" s="8">
        <v>3</v>
      </c>
      <c r="X32" s="8">
        <v>1</v>
      </c>
      <c r="Y32" s="8">
        <v>2</v>
      </c>
      <c r="Z32" s="8">
        <v>3</v>
      </c>
      <c r="AA32" s="8">
        <v>2</v>
      </c>
      <c r="AB32" s="8">
        <v>1</v>
      </c>
      <c r="AC32" s="8">
        <v>2</v>
      </c>
      <c r="AD32" s="8">
        <v>2</v>
      </c>
      <c r="AE32" s="8">
        <v>2</v>
      </c>
      <c r="AF32" s="8">
        <v>0</v>
      </c>
      <c r="AG32" s="8">
        <v>2</v>
      </c>
      <c r="AH32" s="8">
        <v>2</v>
      </c>
    </row>
    <row r="33" spans="1:34" ht="14.4" x14ac:dyDescent="0.25">
      <c r="A33" s="7" t="s">
        <v>13</v>
      </c>
      <c r="B33" s="8">
        <f>(M33+X33)</f>
        <v>622</v>
      </c>
      <c r="C33" s="8">
        <f>(N33+Y33)</f>
        <v>445</v>
      </c>
      <c r="D33" s="8">
        <f>(O33+Z33)</f>
        <v>384</v>
      </c>
      <c r="E33" s="8">
        <f>(P33+AA33)</f>
        <v>360</v>
      </c>
      <c r="F33" s="8">
        <f>(Q33+AB33)</f>
        <v>310</v>
      </c>
      <c r="G33" s="8">
        <f>(R33+AC33)</f>
        <v>269</v>
      </c>
      <c r="H33" s="8">
        <f>(S33+AD33)</f>
        <v>274</v>
      </c>
      <c r="I33" s="8">
        <f>(T33+AE33)</f>
        <v>262</v>
      </c>
      <c r="J33" s="8">
        <f t="shared" si="12"/>
        <v>352</v>
      </c>
      <c r="K33" s="8">
        <f>SUM(K29:K32)</f>
        <v>671</v>
      </c>
      <c r="L33" s="8">
        <f>SUM(L29:L32)</f>
        <v>573</v>
      </c>
      <c r="M33" s="8">
        <f t="shared" ref="M33:AF33" si="13">SUM(M29:M32)</f>
        <v>317</v>
      </c>
      <c r="N33" s="8">
        <f t="shared" si="13"/>
        <v>199</v>
      </c>
      <c r="O33" s="8">
        <f t="shared" si="13"/>
        <v>170</v>
      </c>
      <c r="P33" s="8">
        <f t="shared" si="13"/>
        <v>160</v>
      </c>
      <c r="Q33" s="8">
        <f t="shared" si="13"/>
        <v>134</v>
      </c>
      <c r="R33" s="8">
        <f t="shared" si="13"/>
        <v>112</v>
      </c>
      <c r="S33" s="8">
        <f t="shared" si="13"/>
        <v>125</v>
      </c>
      <c r="T33" s="8">
        <f t="shared" si="13"/>
        <v>116</v>
      </c>
      <c r="U33" s="8">
        <f t="shared" si="13"/>
        <v>192</v>
      </c>
      <c r="V33" s="8">
        <f>SUM(V29:V32)</f>
        <v>348</v>
      </c>
      <c r="W33" s="8">
        <f>SUM(W29:W32)</f>
        <v>297</v>
      </c>
      <c r="X33" s="8">
        <f t="shared" si="13"/>
        <v>305</v>
      </c>
      <c r="Y33" s="8">
        <f t="shared" si="13"/>
        <v>246</v>
      </c>
      <c r="Z33" s="8">
        <f t="shared" si="13"/>
        <v>214</v>
      </c>
      <c r="AA33" s="8">
        <f t="shared" si="13"/>
        <v>200</v>
      </c>
      <c r="AB33" s="8">
        <f t="shared" si="13"/>
        <v>176</v>
      </c>
      <c r="AC33" s="8">
        <f t="shared" si="13"/>
        <v>157</v>
      </c>
      <c r="AD33" s="8">
        <f t="shared" si="13"/>
        <v>149</v>
      </c>
      <c r="AE33" s="8">
        <f t="shared" si="13"/>
        <v>146</v>
      </c>
      <c r="AF33" s="8">
        <f t="shared" si="13"/>
        <v>160</v>
      </c>
      <c r="AG33" s="8">
        <f>SUM(AG29:AG32)</f>
        <v>323</v>
      </c>
      <c r="AH33" s="8">
        <f>SUM(AH29:AH32)</f>
        <v>276</v>
      </c>
    </row>
    <row r="34" spans="1:34" ht="14.4" x14ac:dyDescent="0.25">
      <c r="A34" s="8"/>
      <c r="B34" s="8"/>
      <c r="C34" s="8"/>
      <c r="D34" s="8"/>
      <c r="E34" s="8"/>
      <c r="F34" s="8" t="s">
        <v>14</v>
      </c>
      <c r="G34" s="8"/>
      <c r="H34" s="8"/>
      <c r="I34" s="8" t="s">
        <v>14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0"/>
      <c r="AG34" s="8"/>
      <c r="AH34" s="8"/>
    </row>
    <row r="35" spans="1:34" ht="57.6" x14ac:dyDescent="0.25">
      <c r="A35" s="8" t="s">
        <v>15</v>
      </c>
      <c r="B35" s="8">
        <f>(M35+X35)</f>
        <v>80</v>
      </c>
      <c r="C35" s="8">
        <f>(N35+Y35)</f>
        <v>64</v>
      </c>
      <c r="D35" s="8">
        <f>(O35+Z35)</f>
        <v>50</v>
      </c>
      <c r="E35" s="8">
        <f>(P35+AA35)</f>
        <v>46</v>
      </c>
      <c r="F35" s="8">
        <f>(Q35+AB35)</f>
        <v>41</v>
      </c>
      <c r="G35" s="8">
        <f>(R35+AC35)</f>
        <v>20</v>
      </c>
      <c r="H35" s="8">
        <f>(S35+AD35)</f>
        <v>21</v>
      </c>
      <c r="I35" s="37">
        <f>(T35+AE35)</f>
        <v>31</v>
      </c>
      <c r="J35" s="8">
        <f t="shared" ref="J35:L39" si="14">(U35+AF35)</f>
        <v>55</v>
      </c>
      <c r="K35" s="8">
        <f t="shared" si="14"/>
        <v>146</v>
      </c>
      <c r="L35" s="8">
        <f t="shared" si="14"/>
        <v>120</v>
      </c>
      <c r="M35" s="8">
        <v>37</v>
      </c>
      <c r="N35" s="8">
        <v>31</v>
      </c>
      <c r="O35" s="8">
        <v>25</v>
      </c>
      <c r="P35" s="8">
        <v>20</v>
      </c>
      <c r="Q35" s="8">
        <v>16</v>
      </c>
      <c r="R35" s="8">
        <v>7</v>
      </c>
      <c r="S35" s="8">
        <v>9</v>
      </c>
      <c r="T35" s="8">
        <v>17</v>
      </c>
      <c r="U35" s="8">
        <v>33</v>
      </c>
      <c r="V35" s="8">
        <v>93</v>
      </c>
      <c r="W35" s="8">
        <v>71</v>
      </c>
      <c r="X35" s="8">
        <v>43</v>
      </c>
      <c r="Y35" s="8">
        <v>33</v>
      </c>
      <c r="Z35" s="8">
        <v>25</v>
      </c>
      <c r="AA35" s="8">
        <v>26</v>
      </c>
      <c r="AB35" s="8">
        <v>25</v>
      </c>
      <c r="AC35" s="8">
        <v>13</v>
      </c>
      <c r="AD35" s="8">
        <v>12</v>
      </c>
      <c r="AE35" s="8">
        <v>14</v>
      </c>
      <c r="AF35" s="8">
        <v>22</v>
      </c>
      <c r="AG35" s="8">
        <v>53</v>
      </c>
      <c r="AH35" s="8">
        <v>49</v>
      </c>
    </row>
    <row r="36" spans="1:34" ht="28.8" x14ac:dyDescent="0.25">
      <c r="A36" s="8" t="s">
        <v>16</v>
      </c>
      <c r="B36" s="8">
        <f>(M36+X36)</f>
        <v>22</v>
      </c>
      <c r="C36" s="8">
        <f>(N36+Y36)</f>
        <v>18</v>
      </c>
      <c r="D36" s="8">
        <f>(O36+Z36)</f>
        <v>14</v>
      </c>
      <c r="E36" s="8">
        <f>(P36+AA36)</f>
        <v>14</v>
      </c>
      <c r="F36" s="8">
        <f>(Q36+AB36)</f>
        <v>7</v>
      </c>
      <c r="G36" s="8">
        <f>(R36+AC36)</f>
        <v>7</v>
      </c>
      <c r="H36" s="8">
        <f>(S36+AD36)</f>
        <v>5</v>
      </c>
      <c r="I36" s="37">
        <f>(T36+AE36)</f>
        <v>6</v>
      </c>
      <c r="J36" s="8">
        <f t="shared" si="14"/>
        <v>7</v>
      </c>
      <c r="K36" s="8">
        <f t="shared" si="14"/>
        <v>31</v>
      </c>
      <c r="L36" s="8">
        <f t="shared" si="14"/>
        <v>24</v>
      </c>
      <c r="M36" s="8">
        <v>11</v>
      </c>
      <c r="N36" s="8">
        <v>7</v>
      </c>
      <c r="O36" s="8">
        <v>6</v>
      </c>
      <c r="P36" s="8">
        <v>8</v>
      </c>
      <c r="Q36" s="8">
        <v>5</v>
      </c>
      <c r="R36" s="8">
        <v>5</v>
      </c>
      <c r="S36" s="8">
        <v>3</v>
      </c>
      <c r="T36" s="8">
        <v>2</v>
      </c>
      <c r="U36" s="8">
        <v>3</v>
      </c>
      <c r="V36" s="8">
        <v>17</v>
      </c>
      <c r="W36" s="8">
        <v>15</v>
      </c>
      <c r="X36" s="8">
        <v>11</v>
      </c>
      <c r="Y36" s="8">
        <v>11</v>
      </c>
      <c r="Z36" s="8">
        <v>8</v>
      </c>
      <c r="AA36" s="8">
        <v>6</v>
      </c>
      <c r="AB36" s="8">
        <v>2</v>
      </c>
      <c r="AC36" s="8">
        <v>2</v>
      </c>
      <c r="AD36" s="8">
        <v>2</v>
      </c>
      <c r="AE36" s="8">
        <v>4</v>
      </c>
      <c r="AF36" s="8">
        <v>4</v>
      </c>
      <c r="AG36" s="8">
        <v>14</v>
      </c>
      <c r="AH36" s="8">
        <v>9</v>
      </c>
    </row>
    <row r="37" spans="1:34" ht="28.8" x14ac:dyDescent="0.25">
      <c r="A37" s="8" t="s">
        <v>17</v>
      </c>
      <c r="B37" s="8">
        <f>(M37+X37)</f>
        <v>14</v>
      </c>
      <c r="C37" s="8">
        <f>(N37+Y37)</f>
        <v>11</v>
      </c>
      <c r="D37" s="8">
        <f>(O37+Z37)</f>
        <v>10</v>
      </c>
      <c r="E37" s="8">
        <f>(P37+AA37)</f>
        <v>6</v>
      </c>
      <c r="F37" s="8">
        <f>(Q37+AB37)</f>
        <v>5</v>
      </c>
      <c r="G37" s="8">
        <f>(R37+AC37)</f>
        <v>6</v>
      </c>
      <c r="H37" s="8">
        <f>(S37+AD37)</f>
        <v>6</v>
      </c>
      <c r="I37" s="37">
        <f>(T37+AE37)</f>
        <v>7</v>
      </c>
      <c r="J37" s="8">
        <f t="shared" si="14"/>
        <v>11</v>
      </c>
      <c r="K37" s="8">
        <f t="shared" si="14"/>
        <v>43</v>
      </c>
      <c r="L37" s="8">
        <f t="shared" si="14"/>
        <v>35</v>
      </c>
      <c r="M37" s="8">
        <v>9</v>
      </c>
      <c r="N37" s="8">
        <v>7</v>
      </c>
      <c r="O37" s="8">
        <v>6</v>
      </c>
      <c r="P37" s="8">
        <v>3</v>
      </c>
      <c r="Q37" s="8">
        <v>1</v>
      </c>
      <c r="R37" s="8">
        <v>2</v>
      </c>
      <c r="S37" s="8">
        <v>3</v>
      </c>
      <c r="T37" s="8">
        <v>3</v>
      </c>
      <c r="U37" s="8">
        <v>6</v>
      </c>
      <c r="V37" s="8">
        <v>25</v>
      </c>
      <c r="W37" s="8">
        <v>19</v>
      </c>
      <c r="X37" s="8">
        <v>5</v>
      </c>
      <c r="Y37" s="8">
        <v>4</v>
      </c>
      <c r="Z37" s="8">
        <v>4</v>
      </c>
      <c r="AA37" s="8">
        <v>3</v>
      </c>
      <c r="AB37" s="8">
        <v>4</v>
      </c>
      <c r="AC37" s="8">
        <v>4</v>
      </c>
      <c r="AD37" s="8">
        <v>3</v>
      </c>
      <c r="AE37" s="8">
        <v>4</v>
      </c>
      <c r="AF37" s="8">
        <v>5</v>
      </c>
      <c r="AG37" s="8">
        <v>18</v>
      </c>
      <c r="AH37" s="8">
        <v>16</v>
      </c>
    </row>
    <row r="38" spans="1:34" ht="28.8" x14ac:dyDescent="0.25">
      <c r="A38" s="8" t="s">
        <v>18</v>
      </c>
      <c r="B38" s="8">
        <f>(M38+X38)</f>
        <v>2</v>
      </c>
      <c r="C38" s="8">
        <f>(N38+Y38)</f>
        <v>1</v>
      </c>
      <c r="D38" s="8">
        <f>(O38+Z38)</f>
        <v>1</v>
      </c>
      <c r="E38" s="8">
        <f>(P38+AA38)</f>
        <v>1</v>
      </c>
      <c r="F38" s="8">
        <f>(Q38+AB38)</f>
        <v>1</v>
      </c>
      <c r="G38" s="8">
        <f>(R38+AC38)</f>
        <v>1</v>
      </c>
      <c r="H38" s="8">
        <f>(S38+AD38)</f>
        <v>0</v>
      </c>
      <c r="I38" s="37">
        <f>(T38+AE38)</f>
        <v>0</v>
      </c>
      <c r="J38" s="8">
        <f t="shared" si="14"/>
        <v>1</v>
      </c>
      <c r="K38" s="8">
        <v>1</v>
      </c>
      <c r="L38" s="8">
        <v>1</v>
      </c>
      <c r="M38" s="8">
        <v>2</v>
      </c>
      <c r="N38" s="8">
        <v>1</v>
      </c>
      <c r="O38" s="8">
        <v>1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1</v>
      </c>
      <c r="V38" s="8">
        <v>1</v>
      </c>
      <c r="W38" s="8">
        <v>1</v>
      </c>
      <c r="X38" s="8">
        <v>0</v>
      </c>
      <c r="Y38" s="8">
        <v>0</v>
      </c>
      <c r="Z38" s="8">
        <v>0</v>
      </c>
      <c r="AA38" s="8">
        <v>1</v>
      </c>
      <c r="AB38" s="8">
        <v>1</v>
      </c>
      <c r="AC38" s="8">
        <v>1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</row>
    <row r="39" spans="1:34" ht="14.4" x14ac:dyDescent="0.25">
      <c r="A39" s="7" t="s">
        <v>13</v>
      </c>
      <c r="B39" s="8">
        <f>(M39+X39)</f>
        <v>118</v>
      </c>
      <c r="C39" s="8">
        <f>(N39+Y39)</f>
        <v>94</v>
      </c>
      <c r="D39" s="8">
        <f>(O39+Z39)</f>
        <v>75</v>
      </c>
      <c r="E39" s="8">
        <f>(P39+AA39)</f>
        <v>67</v>
      </c>
      <c r="F39" s="8">
        <f>(Q39+AB39)</f>
        <v>54</v>
      </c>
      <c r="G39" s="8">
        <f>(R39+AC39)</f>
        <v>34</v>
      </c>
      <c r="H39" s="8">
        <f>(S39+AD39)</f>
        <v>32</v>
      </c>
      <c r="I39" s="8">
        <f>(T39+AE39)</f>
        <v>44</v>
      </c>
      <c r="J39" s="8">
        <f t="shared" si="14"/>
        <v>74</v>
      </c>
      <c r="K39" s="8">
        <f>SUM(K35:K38)</f>
        <v>221</v>
      </c>
      <c r="L39" s="8">
        <f>SUM(L35:L38)</f>
        <v>180</v>
      </c>
      <c r="M39" s="8">
        <f t="shared" ref="M39:AF39" si="15">SUM(M35:M38)</f>
        <v>59</v>
      </c>
      <c r="N39" s="8">
        <f t="shared" si="15"/>
        <v>46</v>
      </c>
      <c r="O39" s="8">
        <f t="shared" si="15"/>
        <v>38</v>
      </c>
      <c r="P39" s="8">
        <f t="shared" si="15"/>
        <v>31</v>
      </c>
      <c r="Q39" s="8">
        <f t="shared" si="15"/>
        <v>22</v>
      </c>
      <c r="R39" s="8">
        <f t="shared" si="15"/>
        <v>14</v>
      </c>
      <c r="S39" s="8">
        <f t="shared" si="15"/>
        <v>15</v>
      </c>
      <c r="T39" s="8">
        <f t="shared" si="15"/>
        <v>22</v>
      </c>
      <c r="U39" s="8">
        <f t="shared" si="15"/>
        <v>43</v>
      </c>
      <c r="V39" s="8">
        <f>SUM(V35:V38)</f>
        <v>136</v>
      </c>
      <c r="W39" s="8">
        <f>SUM(W35:W38)</f>
        <v>106</v>
      </c>
      <c r="X39" s="8">
        <f t="shared" si="15"/>
        <v>59</v>
      </c>
      <c r="Y39" s="8">
        <f t="shared" si="15"/>
        <v>48</v>
      </c>
      <c r="Z39" s="8">
        <f t="shared" si="15"/>
        <v>37</v>
      </c>
      <c r="AA39" s="8">
        <f t="shared" si="15"/>
        <v>36</v>
      </c>
      <c r="AB39" s="8">
        <f t="shared" si="15"/>
        <v>32</v>
      </c>
      <c r="AC39" s="8">
        <f t="shared" si="15"/>
        <v>20</v>
      </c>
      <c r="AD39" s="8">
        <f t="shared" si="15"/>
        <v>17</v>
      </c>
      <c r="AE39" s="8">
        <f t="shared" si="15"/>
        <v>22</v>
      </c>
      <c r="AF39" s="8">
        <f t="shared" si="15"/>
        <v>31</v>
      </c>
      <c r="AG39" s="8">
        <f>SUM(AG35:AG38)</f>
        <v>85</v>
      </c>
      <c r="AH39" s="8">
        <f>SUM(AH35:AH38)</f>
        <v>74</v>
      </c>
    </row>
    <row r="40" spans="1:34" ht="14.4" x14ac:dyDescent="0.25">
      <c r="A40" s="8"/>
      <c r="B40" s="8"/>
      <c r="C40" s="8"/>
      <c r="D40" s="8"/>
      <c r="E40" s="8"/>
      <c r="F40" s="8"/>
      <c r="G40" s="8"/>
      <c r="H40" s="8" t="s">
        <v>14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10"/>
      <c r="AE40" s="10" t="s">
        <v>14</v>
      </c>
      <c r="AF40" s="10"/>
      <c r="AG40" s="8" t="s">
        <v>14</v>
      </c>
      <c r="AH40" s="8"/>
    </row>
    <row r="41" spans="1:34" ht="57.6" x14ac:dyDescent="0.25">
      <c r="A41" s="8" t="s">
        <v>19</v>
      </c>
      <c r="B41" s="8">
        <f>(M41+X41)</f>
        <v>19</v>
      </c>
      <c r="C41" s="8">
        <f>(N41+Y41)</f>
        <v>13</v>
      </c>
      <c r="D41" s="8">
        <f>(O41+Z41)</f>
        <v>12</v>
      </c>
      <c r="E41" s="8">
        <f>(P41+AA41)</f>
        <v>11</v>
      </c>
      <c r="F41" s="8">
        <f>(Q41+AB41)</f>
        <v>10</v>
      </c>
      <c r="G41" s="8">
        <f>(R41+AC41)</f>
        <v>7</v>
      </c>
      <c r="H41" s="8">
        <f>(S41+AD41)</f>
        <v>6</v>
      </c>
      <c r="I41" s="8">
        <f>(T41+AE41)</f>
        <v>8</v>
      </c>
      <c r="J41" s="8">
        <f t="shared" ref="J41:L44" si="16">(U41+AF41)</f>
        <v>14</v>
      </c>
      <c r="K41" s="8">
        <f t="shared" si="16"/>
        <v>17</v>
      </c>
      <c r="L41" s="8">
        <f t="shared" si="16"/>
        <v>16</v>
      </c>
      <c r="M41" s="8">
        <v>8</v>
      </c>
      <c r="N41" s="8">
        <v>5</v>
      </c>
      <c r="O41" s="8">
        <v>5</v>
      </c>
      <c r="P41" s="8">
        <v>5</v>
      </c>
      <c r="Q41" s="8">
        <v>5</v>
      </c>
      <c r="R41" s="8">
        <v>5</v>
      </c>
      <c r="S41" s="8">
        <v>3</v>
      </c>
      <c r="T41" s="8">
        <v>5</v>
      </c>
      <c r="U41" s="8">
        <v>7</v>
      </c>
      <c r="V41" s="8">
        <v>9</v>
      </c>
      <c r="W41" s="8">
        <v>7</v>
      </c>
      <c r="X41" s="8">
        <v>11</v>
      </c>
      <c r="Y41" s="8">
        <v>8</v>
      </c>
      <c r="Z41" s="8">
        <v>7</v>
      </c>
      <c r="AA41" s="8">
        <v>6</v>
      </c>
      <c r="AB41" s="8">
        <v>5</v>
      </c>
      <c r="AC41" s="8">
        <v>2</v>
      </c>
      <c r="AD41" s="8">
        <v>3</v>
      </c>
      <c r="AE41" s="8">
        <v>3</v>
      </c>
      <c r="AF41" s="8">
        <v>7</v>
      </c>
      <c r="AG41" s="8">
        <v>8</v>
      </c>
      <c r="AH41" s="8">
        <v>9</v>
      </c>
    </row>
    <row r="42" spans="1:34" ht="28.8" x14ac:dyDescent="0.25">
      <c r="A42" s="8" t="s">
        <v>20</v>
      </c>
      <c r="B42" s="8">
        <f>(M42+X42)</f>
        <v>15</v>
      </c>
      <c r="C42" s="8">
        <f>(N42+Y42)</f>
        <v>12</v>
      </c>
      <c r="D42" s="8">
        <f>(O42+Z42)</f>
        <v>13</v>
      </c>
      <c r="E42" s="8">
        <f>(P42+AA42)</f>
        <v>20</v>
      </c>
      <c r="F42" s="8">
        <f>(Q42+AB42)</f>
        <v>19</v>
      </c>
      <c r="G42" s="8">
        <f>(R42+AC42)</f>
        <v>23</v>
      </c>
      <c r="H42" s="8">
        <f>(S42+AD42)</f>
        <v>27</v>
      </c>
      <c r="I42" s="8">
        <f>(T42+AE42)</f>
        <v>16</v>
      </c>
      <c r="J42" s="8">
        <f t="shared" si="16"/>
        <v>24</v>
      </c>
      <c r="K42" s="8">
        <f t="shared" si="16"/>
        <v>28</v>
      </c>
      <c r="L42" s="8">
        <f t="shared" si="16"/>
        <v>24</v>
      </c>
      <c r="M42" s="8">
        <v>7</v>
      </c>
      <c r="N42" s="8">
        <v>5</v>
      </c>
      <c r="O42" s="8">
        <v>7</v>
      </c>
      <c r="P42" s="8">
        <v>8</v>
      </c>
      <c r="Q42" s="8">
        <v>10</v>
      </c>
      <c r="R42" s="8">
        <v>14</v>
      </c>
      <c r="S42" s="8">
        <v>17</v>
      </c>
      <c r="T42" s="8">
        <v>9</v>
      </c>
      <c r="U42" s="8">
        <v>11</v>
      </c>
      <c r="V42" s="8">
        <v>18</v>
      </c>
      <c r="W42" s="8">
        <v>16</v>
      </c>
      <c r="X42" s="8">
        <v>8</v>
      </c>
      <c r="Y42" s="8">
        <v>7</v>
      </c>
      <c r="Z42" s="8">
        <v>6</v>
      </c>
      <c r="AA42" s="8">
        <v>12</v>
      </c>
      <c r="AB42" s="8">
        <v>9</v>
      </c>
      <c r="AC42" s="8">
        <v>9</v>
      </c>
      <c r="AD42" s="8">
        <v>10</v>
      </c>
      <c r="AE42" s="8">
        <v>7</v>
      </c>
      <c r="AF42" s="8">
        <v>13</v>
      </c>
      <c r="AG42" s="8">
        <v>10</v>
      </c>
      <c r="AH42" s="8">
        <v>8</v>
      </c>
    </row>
    <row r="43" spans="1:34" ht="28.8" x14ac:dyDescent="0.25">
      <c r="A43" s="8" t="s">
        <v>21</v>
      </c>
      <c r="B43" s="8">
        <f>(M43+X43)</f>
        <v>4</v>
      </c>
      <c r="C43" s="8">
        <f>(N43+Y43)</f>
        <v>1</v>
      </c>
      <c r="D43" s="8">
        <f>(O43+Z43)</f>
        <v>1</v>
      </c>
      <c r="E43" s="8">
        <f>(P43+AA43)</f>
        <v>2</v>
      </c>
      <c r="F43" s="8">
        <f>(Q43+AB43)</f>
        <v>2</v>
      </c>
      <c r="G43" s="8">
        <f>(R43+AC43)</f>
        <v>2</v>
      </c>
      <c r="H43" s="8">
        <f>(S43+AD43)</f>
        <v>1</v>
      </c>
      <c r="I43" s="8">
        <f>(T43+AE43)</f>
        <v>1</v>
      </c>
      <c r="J43" s="8">
        <f t="shared" si="16"/>
        <v>2</v>
      </c>
      <c r="K43" s="8">
        <f t="shared" si="16"/>
        <v>2</v>
      </c>
      <c r="L43" s="8">
        <f t="shared" si="16"/>
        <v>1</v>
      </c>
      <c r="M43" s="8">
        <v>2</v>
      </c>
      <c r="N43" s="8">
        <v>0</v>
      </c>
      <c r="O43" s="8">
        <v>1</v>
      </c>
      <c r="P43" s="8">
        <v>1</v>
      </c>
      <c r="Q43" s="8">
        <v>1</v>
      </c>
      <c r="R43" s="8">
        <v>2</v>
      </c>
      <c r="S43" s="8">
        <v>1</v>
      </c>
      <c r="T43" s="8">
        <v>1</v>
      </c>
      <c r="U43" s="8">
        <v>1</v>
      </c>
      <c r="V43" s="8">
        <v>1</v>
      </c>
      <c r="W43" s="8">
        <v>1</v>
      </c>
      <c r="X43" s="8">
        <v>2</v>
      </c>
      <c r="Y43" s="8">
        <v>1</v>
      </c>
      <c r="Z43" s="8">
        <v>0</v>
      </c>
      <c r="AA43" s="8">
        <v>1</v>
      </c>
      <c r="AB43" s="8">
        <v>1</v>
      </c>
      <c r="AC43" s="8">
        <v>0</v>
      </c>
      <c r="AD43" s="8">
        <v>0</v>
      </c>
      <c r="AE43" s="8">
        <v>0</v>
      </c>
      <c r="AF43" s="8">
        <v>1</v>
      </c>
      <c r="AG43" s="8">
        <v>1</v>
      </c>
      <c r="AH43" s="8">
        <v>0</v>
      </c>
    </row>
    <row r="44" spans="1:34" ht="14.4" x14ac:dyDescent="0.25">
      <c r="A44" s="7" t="s">
        <v>13</v>
      </c>
      <c r="B44" s="8">
        <f>(M44+X44)</f>
        <v>38</v>
      </c>
      <c r="C44" s="8">
        <f>(N44+Y44)</f>
        <v>26</v>
      </c>
      <c r="D44" s="8">
        <f>(O44+Z44)</f>
        <v>26</v>
      </c>
      <c r="E44" s="8">
        <f>(P44+AA44)</f>
        <v>33</v>
      </c>
      <c r="F44" s="8">
        <f>(Q44+AB44)</f>
        <v>31</v>
      </c>
      <c r="G44" s="8">
        <f>(R44+AC44)</f>
        <v>32</v>
      </c>
      <c r="H44" s="8">
        <f>(S44+AD44)</f>
        <v>34</v>
      </c>
      <c r="I44" s="8">
        <f>(T44+AE44)</f>
        <v>25</v>
      </c>
      <c r="J44" s="8">
        <f t="shared" si="16"/>
        <v>40</v>
      </c>
      <c r="K44" s="8">
        <f>SUM(K41:K43)</f>
        <v>47</v>
      </c>
      <c r="L44" s="8">
        <f>SUM(L41:L43)</f>
        <v>41</v>
      </c>
      <c r="M44" s="8">
        <f t="shared" ref="M44:AF44" si="17">SUM(M41:M43)</f>
        <v>17</v>
      </c>
      <c r="N44" s="8">
        <f t="shared" si="17"/>
        <v>10</v>
      </c>
      <c r="O44" s="8">
        <f t="shared" si="17"/>
        <v>13</v>
      </c>
      <c r="P44" s="8">
        <f t="shared" si="17"/>
        <v>14</v>
      </c>
      <c r="Q44" s="8">
        <f t="shared" si="17"/>
        <v>16</v>
      </c>
      <c r="R44" s="8">
        <f t="shared" si="17"/>
        <v>21</v>
      </c>
      <c r="S44" s="8">
        <f t="shared" si="17"/>
        <v>21</v>
      </c>
      <c r="T44" s="8">
        <f t="shared" si="17"/>
        <v>15</v>
      </c>
      <c r="U44" s="8">
        <f t="shared" si="17"/>
        <v>19</v>
      </c>
      <c r="V44" s="8">
        <f>SUM(V41:V43)</f>
        <v>28</v>
      </c>
      <c r="W44" s="8">
        <f>SUM(W41:W43)</f>
        <v>24</v>
      </c>
      <c r="X44" s="8">
        <f t="shared" si="17"/>
        <v>21</v>
      </c>
      <c r="Y44" s="8">
        <f t="shared" si="17"/>
        <v>16</v>
      </c>
      <c r="Z44" s="8">
        <f t="shared" si="17"/>
        <v>13</v>
      </c>
      <c r="AA44" s="8">
        <f t="shared" si="17"/>
        <v>19</v>
      </c>
      <c r="AB44" s="8">
        <f t="shared" si="17"/>
        <v>15</v>
      </c>
      <c r="AC44" s="8">
        <f t="shared" si="17"/>
        <v>11</v>
      </c>
      <c r="AD44" s="8">
        <f t="shared" si="17"/>
        <v>13</v>
      </c>
      <c r="AE44" s="8">
        <f t="shared" si="17"/>
        <v>10</v>
      </c>
      <c r="AF44" s="8">
        <f t="shared" si="17"/>
        <v>21</v>
      </c>
      <c r="AG44" s="8">
        <f>SUM(AG41:AG43)</f>
        <v>19</v>
      </c>
      <c r="AH44" s="8">
        <f>SUM(AH41:AH43)</f>
        <v>17</v>
      </c>
    </row>
    <row r="45" spans="1:34" ht="14.4" x14ac:dyDescent="0.25">
      <c r="A45" s="16"/>
      <c r="B45" s="17"/>
      <c r="C45" s="17"/>
      <c r="D45" s="17"/>
      <c r="E45" s="17"/>
      <c r="F45" s="17"/>
      <c r="G45" s="17"/>
      <c r="H45" s="17" t="s">
        <v>14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</row>
    <row r="46" spans="1:34" ht="43.2" x14ac:dyDescent="0.25">
      <c r="A46" s="7" t="s">
        <v>23</v>
      </c>
      <c r="B46" s="30" t="s">
        <v>6</v>
      </c>
      <c r="C46" s="31"/>
      <c r="D46" s="31"/>
      <c r="E46" s="31"/>
      <c r="F46" s="31"/>
      <c r="G46" s="31"/>
      <c r="H46" s="31"/>
      <c r="I46" s="31"/>
      <c r="J46" s="32"/>
      <c r="K46" s="31"/>
      <c r="L46" s="31"/>
      <c r="M46" s="30" t="s">
        <v>7</v>
      </c>
      <c r="N46" s="31"/>
      <c r="O46" s="31"/>
      <c r="P46" s="31"/>
      <c r="Q46" s="31"/>
      <c r="R46" s="31"/>
      <c r="S46" s="31"/>
      <c r="T46" s="31"/>
      <c r="U46" s="32"/>
      <c r="V46" s="31"/>
      <c r="W46" s="31"/>
      <c r="X46" s="30" t="s">
        <v>8</v>
      </c>
      <c r="Y46" s="31"/>
      <c r="Z46" s="31"/>
      <c r="AA46" s="31"/>
      <c r="AB46" s="31"/>
      <c r="AC46" s="31"/>
      <c r="AD46" s="31"/>
      <c r="AE46" s="31"/>
      <c r="AF46" s="32"/>
    </row>
    <row r="47" spans="1:34" ht="15" thickBot="1" x14ac:dyDescent="0.3">
      <c r="A47" s="8"/>
      <c r="B47" s="7">
        <v>2011</v>
      </c>
      <c r="C47" s="7">
        <v>2012</v>
      </c>
      <c r="D47" s="7">
        <v>2013</v>
      </c>
      <c r="E47" s="7">
        <v>2014</v>
      </c>
      <c r="F47" s="7">
        <v>2015</v>
      </c>
      <c r="G47" s="7">
        <v>2016</v>
      </c>
      <c r="H47" s="7">
        <v>2017</v>
      </c>
      <c r="I47" s="7">
        <v>2018</v>
      </c>
      <c r="J47" s="7">
        <v>2019</v>
      </c>
      <c r="K47" s="7">
        <v>2020</v>
      </c>
      <c r="L47" s="7">
        <v>2021</v>
      </c>
      <c r="M47" s="7">
        <v>2011</v>
      </c>
      <c r="N47" s="7">
        <v>2012</v>
      </c>
      <c r="O47" s="7">
        <v>2013</v>
      </c>
      <c r="P47" s="7">
        <v>2014</v>
      </c>
      <c r="Q47" s="7">
        <v>2015</v>
      </c>
      <c r="R47" s="7">
        <v>2016</v>
      </c>
      <c r="S47" s="7">
        <v>2017</v>
      </c>
      <c r="T47" s="7">
        <v>2018</v>
      </c>
      <c r="U47" s="7">
        <v>2019</v>
      </c>
      <c r="V47" s="42">
        <v>2020</v>
      </c>
      <c r="W47" s="42">
        <v>2021</v>
      </c>
      <c r="X47" s="7">
        <v>2011</v>
      </c>
      <c r="Y47" s="7">
        <v>2012</v>
      </c>
      <c r="Z47" s="7">
        <v>2013</v>
      </c>
      <c r="AA47" s="7">
        <v>2014</v>
      </c>
      <c r="AB47" s="7">
        <v>2015</v>
      </c>
      <c r="AC47" s="7">
        <v>2016</v>
      </c>
      <c r="AD47" s="7">
        <v>2017</v>
      </c>
      <c r="AE47" s="7">
        <v>2018</v>
      </c>
      <c r="AF47" s="7">
        <v>2019</v>
      </c>
      <c r="AG47" s="7">
        <v>2020</v>
      </c>
      <c r="AH47" s="7">
        <v>2021</v>
      </c>
    </row>
    <row r="48" spans="1:34" ht="14.4" x14ac:dyDescent="0.25">
      <c r="A48" s="8" t="s">
        <v>9</v>
      </c>
      <c r="B48" s="14">
        <v>6.3522586056551561E-2</v>
      </c>
      <c r="C48" s="14">
        <v>4.3761365681318574E-2</v>
      </c>
      <c r="D48" s="14">
        <v>3.7412777888923172E-2</v>
      </c>
      <c r="E48" s="14">
        <v>3.3607974369665242E-2</v>
      </c>
      <c r="F48" s="14">
        <v>2.854047880464677E-2</v>
      </c>
      <c r="G48" s="14">
        <v>2.3923590597496353E-2</v>
      </c>
      <c r="H48" s="14">
        <v>2.4139895325901356E-2</v>
      </c>
      <c r="I48" s="14">
        <v>2.3192601528881154E-2</v>
      </c>
      <c r="J48" s="14">
        <v>3.1988128322813093E-2</v>
      </c>
      <c r="K48" s="14">
        <v>6.3547962548653109E-2</v>
      </c>
      <c r="L48" s="14">
        <v>5.1668970994896708E-2</v>
      </c>
      <c r="M48" s="14">
        <v>6.2010199486303451E-2</v>
      </c>
      <c r="N48" s="14">
        <v>3.7667178624115831E-2</v>
      </c>
      <c r="O48" s="14">
        <v>3.2252159301011142E-2</v>
      </c>
      <c r="P48" s="14">
        <v>2.9047667655933682E-2</v>
      </c>
      <c r="Q48" s="14">
        <v>2.428212841242541E-2</v>
      </c>
      <c r="R48" s="14">
        <v>1.952401389826736E-2</v>
      </c>
      <c r="S48" s="14">
        <v>2.1828174988362949E-2</v>
      </c>
      <c r="T48" s="14">
        <v>1.9984586767571887E-2</v>
      </c>
      <c r="U48" s="14">
        <v>3.2894553973853387E-2</v>
      </c>
      <c r="V48" s="14">
        <v>6.2608226880649362E-2</v>
      </c>
      <c r="W48" s="14">
        <v>5.192852213263955E-2</v>
      </c>
      <c r="X48" s="14">
        <v>6.5262421285799274E-2</v>
      </c>
      <c r="Y48" s="14">
        <v>5.0366230949416363E-2</v>
      </c>
      <c r="Z48" s="14">
        <v>4.2980420656403E-2</v>
      </c>
      <c r="AA48" s="14">
        <v>3.8513219419669037E-2</v>
      </c>
      <c r="AB48" s="14">
        <v>3.309012877239962E-2</v>
      </c>
      <c r="AC48" s="14">
        <v>2.8607988963277226E-2</v>
      </c>
      <c r="AD48" s="14">
        <v>2.6655454222911028E-2</v>
      </c>
      <c r="AE48" s="14">
        <v>2.6801127102379394E-2</v>
      </c>
      <c r="AF48" s="14">
        <v>3.0962334586104322E-2</v>
      </c>
      <c r="AG48" s="14">
        <v>6.4644743613117103E-2</v>
      </c>
      <c r="AH48" s="14">
        <v>5.1423857016676379E-2</v>
      </c>
    </row>
    <row r="49" spans="1:34" ht="28.8" x14ac:dyDescent="0.25">
      <c r="A49" s="8" t="s">
        <v>10</v>
      </c>
      <c r="B49" s="14">
        <v>3.7101488115005556E-2</v>
      </c>
      <c r="C49" s="14">
        <v>3.136149195715076E-2</v>
      </c>
      <c r="D49" s="14">
        <v>1.7484795763576987E-2</v>
      </c>
      <c r="E49" s="14">
        <v>2.9367722397655064E-2</v>
      </c>
      <c r="F49" s="14">
        <v>2.7525112726818152E-2</v>
      </c>
      <c r="G49" s="14">
        <v>2.6246177658787718E-2</v>
      </c>
      <c r="H49" s="14">
        <v>2.1142676034537355E-2</v>
      </c>
      <c r="I49" s="14">
        <v>2.1454447475315813E-2</v>
      </c>
      <c r="J49" s="14">
        <v>2.5110138468663199E-2</v>
      </c>
      <c r="K49" s="14">
        <v>5.1153927859144466E-2</v>
      </c>
      <c r="L49" s="14">
        <v>4.775660536562204E-2</v>
      </c>
      <c r="M49" s="14">
        <v>3.63262777678914E-2</v>
      </c>
      <c r="N49" s="14">
        <v>2.8886119411233566E-2</v>
      </c>
      <c r="O49" s="14">
        <v>1.0411450243278846E-2</v>
      </c>
      <c r="P49" s="14">
        <v>1.9329292667468922E-2</v>
      </c>
      <c r="Q49" s="14">
        <v>2.046370469986622E-2</v>
      </c>
      <c r="R49" s="14">
        <v>1.5592161777532379E-2</v>
      </c>
      <c r="S49" s="14">
        <v>1.4090136127229792E-2</v>
      </c>
      <c r="T49" s="14">
        <v>1.7376003629525051E-2</v>
      </c>
      <c r="U49" s="14">
        <v>2.3435939563324609E-2</v>
      </c>
      <c r="V49" s="14">
        <v>3.9210680137163327E-2</v>
      </c>
      <c r="W49" s="14">
        <v>3.6513295891036308E-2</v>
      </c>
      <c r="X49" s="14">
        <v>3.808244048337945E-2</v>
      </c>
      <c r="Y49" s="14">
        <v>3.4279057496012073E-2</v>
      </c>
      <c r="Z49" s="14">
        <v>2.5688312677169537E-2</v>
      </c>
      <c r="AA49" s="14">
        <v>4.059179910702241E-2</v>
      </c>
      <c r="AB49" s="14">
        <v>3.5125008496415179E-2</v>
      </c>
      <c r="AC49" s="14">
        <v>3.7794978823406621E-2</v>
      </c>
      <c r="AD49" s="14">
        <v>2.8707640898473812E-2</v>
      </c>
      <c r="AE49" s="14">
        <v>2.5868074207031643E-2</v>
      </c>
      <c r="AF49" s="14">
        <v>2.6985012300042285E-2</v>
      </c>
      <c r="AG49" s="14">
        <v>6.5337432991912511E-2</v>
      </c>
      <c r="AH49" s="14">
        <v>6.1042919865147503E-2</v>
      </c>
    </row>
    <row r="50" spans="1:34" ht="43.2" x14ac:dyDescent="0.25">
      <c r="A50" s="8" t="s">
        <v>11</v>
      </c>
      <c r="B50" s="14">
        <v>2.0201063614300904E-2</v>
      </c>
      <c r="C50" s="14">
        <v>2.2269568660291891E-2</v>
      </c>
      <c r="D50" s="14">
        <v>1.9634030598056868E-2</v>
      </c>
      <c r="E50" s="14">
        <v>3.1640756535096577E-2</v>
      </c>
      <c r="F50" s="14">
        <v>2.102183526292745E-2</v>
      </c>
      <c r="G50" s="14">
        <v>1.83807567321768E-2</v>
      </c>
      <c r="H50" s="14">
        <v>1.9177508892422399E-2</v>
      </c>
      <c r="I50" s="14">
        <v>1.6436528624472879E-2</v>
      </c>
      <c r="J50" s="14">
        <v>1.2164290091279359E-2</v>
      </c>
      <c r="K50" s="14">
        <v>2.8380351936568491E-2</v>
      </c>
      <c r="L50" s="14">
        <v>4.1369635046306912E-2</v>
      </c>
      <c r="M50" s="14">
        <v>2.1728719612719771E-2</v>
      </c>
      <c r="N50" s="14">
        <v>5.1154973325681094E-3</v>
      </c>
      <c r="O50" s="14">
        <v>1.1098043195058903E-2</v>
      </c>
      <c r="P50" s="14">
        <v>1.8190805778335258E-2</v>
      </c>
      <c r="Q50" s="14">
        <v>9.9380676874663895E-3</v>
      </c>
      <c r="R50" s="14">
        <v>1.2009916782876336E-2</v>
      </c>
      <c r="S50" s="14">
        <v>7.0403964574382374E-3</v>
      </c>
      <c r="T50" s="14">
        <v>6.2936109648998447E-3</v>
      </c>
      <c r="U50" s="14">
        <v>1.3131891862859247E-2</v>
      </c>
      <c r="V50" s="14">
        <v>2.0246192010545311E-2</v>
      </c>
      <c r="W50" s="14">
        <v>3.2402924845300614E-2</v>
      </c>
      <c r="X50" s="14">
        <v>1.8286678728515665E-2</v>
      </c>
      <c r="Y50" s="14">
        <v>4.3524897588202931E-2</v>
      </c>
      <c r="Z50" s="14">
        <v>3.0393340041758921E-2</v>
      </c>
      <c r="AA50" s="14">
        <v>5.1232321407527405E-2</v>
      </c>
      <c r="AB50" s="14">
        <v>3.8050457043308152E-2</v>
      </c>
      <c r="AC50" s="14">
        <v>2.8443921308965558E-2</v>
      </c>
      <c r="AD50" s="14">
        <v>3.9042571134679072E-2</v>
      </c>
      <c r="AE50" s="14">
        <v>3.3801641508222839E-2</v>
      </c>
      <c r="AF50" s="14">
        <v>1.0476994851994853E-2</v>
      </c>
      <c r="AG50" s="14">
        <v>4.0012196463159629E-2</v>
      </c>
      <c r="AH50" s="14">
        <v>5.1149513716590066E-2</v>
      </c>
    </row>
    <row r="51" spans="1:34" ht="28.8" x14ac:dyDescent="0.25">
      <c r="A51" s="8" t="s">
        <v>12</v>
      </c>
      <c r="B51" s="14">
        <v>6.1560637955067376E-3</v>
      </c>
      <c r="C51" s="14">
        <v>1.6722068630668843E-2</v>
      </c>
      <c r="D51" s="14">
        <v>2.4459212573401199E-2</v>
      </c>
      <c r="E51" s="14">
        <v>1.9324736721885928E-2</v>
      </c>
      <c r="F51" s="14">
        <v>1.2919259849409058E-2</v>
      </c>
      <c r="G51" s="14">
        <v>1.4221122909463133E-2</v>
      </c>
      <c r="H51" s="14">
        <v>1.6720830101400748E-2</v>
      </c>
      <c r="I51" s="14">
        <v>1.5006775187495885E-2</v>
      </c>
      <c r="J51" s="14">
        <v>7.4844529383733737E-3</v>
      </c>
      <c r="K51" s="14">
        <v>2.8428731329089355E-2</v>
      </c>
      <c r="L51" s="14">
        <v>2.6611134944468276E-2</v>
      </c>
      <c r="M51" s="14">
        <v>5.2361284279280494E-3</v>
      </c>
      <c r="N51" s="14">
        <v>1.2670422224914124E-2</v>
      </c>
      <c r="O51" s="14">
        <v>2.0794242316790862E-2</v>
      </c>
      <c r="P51" s="14">
        <v>1.8529148833250676E-2</v>
      </c>
      <c r="Q51" s="14">
        <v>1.2480034650722928E-2</v>
      </c>
      <c r="R51" s="14">
        <v>6.6255743221380961E-3</v>
      </c>
      <c r="S51" s="14">
        <v>1.342051972304073E-2</v>
      </c>
      <c r="T51" s="14">
        <v>1.0928613869790341E-2</v>
      </c>
      <c r="U51" s="14">
        <v>1.3486394557823132E-2</v>
      </c>
      <c r="V51" s="14">
        <v>3.4278128086842406E-2</v>
      </c>
      <c r="W51" s="14">
        <v>2.8046490873577159E-2</v>
      </c>
      <c r="X51" s="14">
        <v>7.2408536585365849E-3</v>
      </c>
      <c r="Y51" s="14">
        <v>2.1422530145761853E-2</v>
      </c>
      <c r="Z51" s="14">
        <v>2.8520835057249977E-2</v>
      </c>
      <c r="AA51" s="14">
        <v>2.0227402886999982E-2</v>
      </c>
      <c r="AB51" s="14">
        <v>1.3509245720310745E-2</v>
      </c>
      <c r="AC51" s="14">
        <v>2.2345274685924024E-2</v>
      </c>
      <c r="AD51" s="14">
        <v>2.0162220041172237E-2</v>
      </c>
      <c r="AE51" s="14">
        <v>1.9377173717745357E-2</v>
      </c>
      <c r="AF51" s="14">
        <v>9.2592592592592596E-4</v>
      </c>
      <c r="AG51" s="14">
        <v>2.1633937768161259E-2</v>
      </c>
      <c r="AH51" s="14">
        <v>2.5034625852896491E-2</v>
      </c>
    </row>
    <row r="52" spans="1:34" ht="14.4" x14ac:dyDescent="0.25">
      <c r="A52" s="7" t="s">
        <v>13</v>
      </c>
      <c r="B52" s="15">
        <f t="shared" ref="B52:AF52" si="18">SUM(B33/B13)*100</f>
        <v>5.9947955151476204</v>
      </c>
      <c r="C52" s="15">
        <f t="shared" si="18"/>
        <v>4.1992356447478096</v>
      </c>
      <c r="D52" s="15">
        <f t="shared" si="18"/>
        <v>3.5280336265705028</v>
      </c>
      <c r="E52" s="15">
        <f t="shared" si="18"/>
        <v>3.3096600703302768</v>
      </c>
      <c r="F52" s="15">
        <f t="shared" si="18"/>
        <v>2.7954371252085308</v>
      </c>
      <c r="G52" s="15">
        <f t="shared" si="18"/>
        <v>2.3635365183964856</v>
      </c>
      <c r="H52" s="15">
        <f t="shared" si="18"/>
        <v>2.3615260859572511</v>
      </c>
      <c r="I52" s="15">
        <f t="shared" si="18"/>
        <v>2.281186739513724</v>
      </c>
      <c r="J52" s="15">
        <f t="shared" si="18"/>
        <v>3.0718212758530412</v>
      </c>
      <c r="K52" s="15">
        <f t="shared" si="18"/>
        <v>13.578643821986876</v>
      </c>
      <c r="L52" s="15">
        <f t="shared" si="18"/>
        <v>11.335311572700295</v>
      </c>
      <c r="M52" s="15">
        <f t="shared" si="18"/>
        <v>5.8335505835084112</v>
      </c>
      <c r="N52" s="15">
        <f t="shared" si="18"/>
        <v>3.5906534748744479</v>
      </c>
      <c r="O52" s="15">
        <f t="shared" si="18"/>
        <v>2.9976195374261621</v>
      </c>
      <c r="P52" s="15">
        <f t="shared" si="18"/>
        <v>2.8205015204266006</v>
      </c>
      <c r="Q52" s="15">
        <f t="shared" si="18"/>
        <v>2.331279449075752</v>
      </c>
      <c r="R52" s="15">
        <f t="shared" si="18"/>
        <v>1.8983587106980422</v>
      </c>
      <c r="S52" s="15">
        <f t="shared" si="18"/>
        <v>2.0621674754945767</v>
      </c>
      <c r="T52" s="15">
        <f t="shared" si="18"/>
        <v>1.9031212829662443</v>
      </c>
      <c r="U52" s="15">
        <f t="shared" si="18"/>
        <v>3.1449631449631448</v>
      </c>
      <c r="V52" s="15">
        <f t="shared" si="18"/>
        <v>5.8428475486903961</v>
      </c>
      <c r="W52" s="15">
        <f t="shared" si="18"/>
        <v>5.0253807106598982</v>
      </c>
      <c r="X52" s="15">
        <f t="shared" si="18"/>
        <v>6.1721108281758541</v>
      </c>
      <c r="Y52" s="15">
        <f t="shared" si="18"/>
        <v>4.8664688427299696</v>
      </c>
      <c r="Z52" s="15">
        <f t="shared" si="18"/>
        <v>4.1050561887558548</v>
      </c>
      <c r="AA52" s="15">
        <f t="shared" si="18"/>
        <v>3.8428283216447303</v>
      </c>
      <c r="AB52" s="15">
        <f t="shared" si="18"/>
        <v>3.2949031966177316</v>
      </c>
      <c r="AC52" s="15">
        <f t="shared" si="18"/>
        <v>2.8642230566915492</v>
      </c>
      <c r="AD52" s="15">
        <f t="shared" si="18"/>
        <v>2.6890048576541892</v>
      </c>
      <c r="AE52" s="15">
        <f t="shared" si="18"/>
        <v>2.7087198515769946</v>
      </c>
      <c r="AF52" s="15">
        <f t="shared" si="18"/>
        <v>2.9878618113912232</v>
      </c>
      <c r="AG52" s="14">
        <f t="shared" ref="AG52:AH52" si="19">SUM(AG32/AG12)*100</f>
        <v>2.3529411764705883</v>
      </c>
      <c r="AH52" s="14">
        <f t="shared" si="19"/>
        <v>2.2988505747126435</v>
      </c>
    </row>
    <row r="53" spans="1:34" ht="14.4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4"/>
      <c r="L53" s="14"/>
      <c r="M53" s="10"/>
      <c r="N53" s="10"/>
      <c r="O53" s="10"/>
      <c r="P53" s="10"/>
      <c r="Q53" s="10"/>
      <c r="R53" s="10"/>
      <c r="S53" s="10"/>
      <c r="T53" s="10"/>
      <c r="U53" s="14"/>
      <c r="V53" s="14"/>
      <c r="W53" s="14"/>
      <c r="X53" s="10"/>
      <c r="Y53" s="10"/>
      <c r="Z53" s="10"/>
      <c r="AA53" s="10"/>
      <c r="AB53" s="10"/>
      <c r="AC53" s="10"/>
      <c r="AD53" s="10"/>
      <c r="AE53" s="10"/>
      <c r="AF53" s="10"/>
      <c r="AG53" s="14"/>
      <c r="AH53" s="14"/>
    </row>
    <row r="54" spans="1:34" ht="57.6" x14ac:dyDescent="0.25">
      <c r="A54" s="8" t="s">
        <v>15</v>
      </c>
      <c r="B54" s="14">
        <f>SUM(B35/B15)</f>
        <v>4.9261083743842367E-2</v>
      </c>
      <c r="C54" s="14">
        <f t="shared" ref="C54:AH54" si="20">SUM(C35/C15)</f>
        <v>4.0429564118761842E-2</v>
      </c>
      <c r="D54" s="14">
        <f t="shared" si="20"/>
        <v>3.1446540880503145E-2</v>
      </c>
      <c r="E54" s="14">
        <f t="shared" si="20"/>
        <v>2.8876333961079723E-2</v>
      </c>
      <c r="F54" s="14">
        <f t="shared" si="20"/>
        <v>2.5168815224063844E-2</v>
      </c>
      <c r="G54" s="14">
        <f t="shared" si="20"/>
        <v>1.1855364552459988E-2</v>
      </c>
      <c r="H54" s="14">
        <f t="shared" si="20"/>
        <v>1.1357490535424553E-2</v>
      </c>
      <c r="I54" s="14">
        <f t="shared" si="20"/>
        <v>1.5151515151515152E-2</v>
      </c>
      <c r="J54" s="14">
        <f t="shared" si="20"/>
        <v>3.0589543937708564E-2</v>
      </c>
      <c r="K54" s="14" t="e">
        <f t="shared" ref="K54:L54" si="21">SUM(K34/K14)*100</f>
        <v>#DIV/0!</v>
      </c>
      <c r="L54" s="14" t="e">
        <f t="shared" si="21"/>
        <v>#DIV/0!</v>
      </c>
      <c r="M54" s="14">
        <f t="shared" si="20"/>
        <v>4.2774566473988439E-2</v>
      </c>
      <c r="N54" s="14">
        <f t="shared" si="20"/>
        <v>3.6257309941520467E-2</v>
      </c>
      <c r="O54" s="14">
        <f t="shared" si="20"/>
        <v>2.9481132075471699E-2</v>
      </c>
      <c r="P54" s="14">
        <f t="shared" si="20"/>
        <v>2.336448598130841E-2</v>
      </c>
      <c r="Q54" s="14">
        <f t="shared" si="20"/>
        <v>1.8202502844141068E-2</v>
      </c>
      <c r="R54" s="14">
        <f t="shared" si="20"/>
        <v>7.6670317634173054E-3</v>
      </c>
      <c r="S54" s="14">
        <f t="shared" si="20"/>
        <v>8.356545961002786E-3</v>
      </c>
      <c r="T54" s="14">
        <f t="shared" si="20"/>
        <v>1.3168086754453912E-2</v>
      </c>
      <c r="U54" s="14">
        <f t="shared" si="20"/>
        <v>3.1822565091610418E-2</v>
      </c>
      <c r="V54" s="14">
        <f t="shared" si="20"/>
        <v>7.6796036333608583E-2</v>
      </c>
      <c r="W54" s="14">
        <f t="shared" si="20"/>
        <v>6.3449508489722972E-2</v>
      </c>
      <c r="X54" s="14">
        <f t="shared" si="20"/>
        <v>5.6653491436100128E-2</v>
      </c>
      <c r="Y54" s="14">
        <f t="shared" si="20"/>
        <v>4.5329670329670328E-2</v>
      </c>
      <c r="Z54" s="14">
        <f t="shared" si="20"/>
        <v>3.3692722371967652E-2</v>
      </c>
      <c r="AA54" s="14">
        <f t="shared" si="20"/>
        <v>3.5278154681139755E-2</v>
      </c>
      <c r="AB54" s="14">
        <f t="shared" si="20"/>
        <v>3.3333333333333333E-2</v>
      </c>
      <c r="AC54" s="14">
        <f t="shared" si="20"/>
        <v>1.6795865633074936E-2</v>
      </c>
      <c r="AD54" s="14">
        <f t="shared" si="20"/>
        <v>1.5544041450777202E-2</v>
      </c>
      <c r="AE54" s="14">
        <f t="shared" si="20"/>
        <v>1.8543046357615896E-2</v>
      </c>
      <c r="AF54" s="14">
        <f t="shared" si="20"/>
        <v>2.8909329829172142E-2</v>
      </c>
      <c r="AG54" s="14">
        <f t="shared" si="20"/>
        <v>5.4358974358974362E-2</v>
      </c>
      <c r="AH54" s="14">
        <f t="shared" si="20"/>
        <v>5.1687763713080169E-2</v>
      </c>
    </row>
    <row r="55" spans="1:34" ht="28.8" x14ac:dyDescent="0.25">
      <c r="A55" s="8" t="s">
        <v>16</v>
      </c>
      <c r="B55" s="14">
        <v>4.6050552206097967E-2</v>
      </c>
      <c r="C55" s="14">
        <v>3.6284314412702613E-2</v>
      </c>
      <c r="D55" s="14">
        <v>2.8830328546800617E-2</v>
      </c>
      <c r="E55" s="14">
        <v>2.9613579731810186E-2</v>
      </c>
      <c r="F55" s="14">
        <v>1.41069628450532E-2</v>
      </c>
      <c r="G55" s="14">
        <v>1.3166178577102068E-2</v>
      </c>
      <c r="H55" s="14">
        <v>1.0783128179235615E-2</v>
      </c>
      <c r="I55" s="14">
        <v>1.1116060581611598E-2</v>
      </c>
      <c r="J55" s="14">
        <v>1.5191514384086278E-2</v>
      </c>
      <c r="K55" s="14">
        <v>6.8466190031579707E-2</v>
      </c>
      <c r="L55" s="14">
        <v>5.5545589683778485E-2</v>
      </c>
      <c r="M55" s="14">
        <v>4.6228960777662038E-2</v>
      </c>
      <c r="N55" s="14">
        <v>2.709097428766645E-2</v>
      </c>
      <c r="O55" s="14">
        <v>2.4033417417111607E-2</v>
      </c>
      <c r="P55" s="14">
        <v>3.3443823215205934E-2</v>
      </c>
      <c r="Q55" s="14">
        <v>1.6867444179616432E-2</v>
      </c>
      <c r="R55" s="14">
        <v>1.6272410728882837E-2</v>
      </c>
      <c r="S55" s="14">
        <v>7.8932302992540861E-3</v>
      </c>
      <c r="T55" s="14">
        <v>6.7027296645771383E-3</v>
      </c>
      <c r="U55" s="14">
        <v>1.1666380223419426E-2</v>
      </c>
      <c r="V55" s="14">
        <v>6.6000000000000003E-2</v>
      </c>
      <c r="W55" s="14">
        <v>6.2E-2</v>
      </c>
      <c r="X55" s="14">
        <v>4.5834125964096965E-2</v>
      </c>
      <c r="Y55" s="14">
        <v>4.715051342037236E-2</v>
      </c>
      <c r="Z55" s="14">
        <v>3.4367086790443459E-2</v>
      </c>
      <c r="AA55" s="14">
        <v>2.5131291254252137E-2</v>
      </c>
      <c r="AB55" s="14">
        <v>1.055983592754633E-2</v>
      </c>
      <c r="AC55" s="14">
        <v>8.858695014768634E-3</v>
      </c>
      <c r="AD55" s="14">
        <v>1.5213555260549502E-2</v>
      </c>
      <c r="AE55" s="14">
        <v>1.8406327738704788E-2</v>
      </c>
      <c r="AF55" s="14">
        <v>1.9817896718694782E-2</v>
      </c>
      <c r="AG55" s="14">
        <v>7.1620714870560376E-2</v>
      </c>
      <c r="AH55" s="14">
        <v>4.7456536333277538E-2</v>
      </c>
    </row>
    <row r="56" spans="1:34" ht="28.8" x14ac:dyDescent="0.25">
      <c r="A56" s="8" t="s">
        <v>17</v>
      </c>
      <c r="B56" s="14">
        <v>6.4974551500660602E-2</v>
      </c>
      <c r="C56" s="14">
        <v>5.0704413018039907E-2</v>
      </c>
      <c r="D56" s="14">
        <v>4.5938743095310632E-2</v>
      </c>
      <c r="E56" s="14">
        <v>2.7258591110247265E-2</v>
      </c>
      <c r="F56" s="14">
        <v>1.8934283498442981E-2</v>
      </c>
      <c r="G56" s="14">
        <v>2.2820683001616285E-2</v>
      </c>
      <c r="H56" s="14">
        <v>1.7849419418183601E-2</v>
      </c>
      <c r="I56" s="14">
        <v>2.0932650218135965E-2</v>
      </c>
      <c r="J56" s="14">
        <v>3.2487200552605518E-2</v>
      </c>
      <c r="K56" s="14">
        <v>0.14362980890880067</v>
      </c>
      <c r="L56" s="14">
        <v>0.11546927581617906</v>
      </c>
      <c r="M56" s="14">
        <v>7.7731460846153511E-2</v>
      </c>
      <c r="N56" s="14">
        <v>6.0944064067831143E-2</v>
      </c>
      <c r="O56" s="14">
        <v>5.3148509226585698E-2</v>
      </c>
      <c r="P56" s="14">
        <v>2.8000017731943286E-2</v>
      </c>
      <c r="Q56" s="14">
        <v>7.5433747019000288E-3</v>
      </c>
      <c r="R56" s="14">
        <v>1.2380468031216981E-2</v>
      </c>
      <c r="S56" s="14">
        <v>1.7694727815179234E-2</v>
      </c>
      <c r="T56" s="14">
        <v>1.417121361881484E-2</v>
      </c>
      <c r="U56" s="14">
        <v>3.2955090994380522E-2</v>
      </c>
      <c r="V56" s="14">
        <v>0.15376301553563848</v>
      </c>
      <c r="W56" s="14">
        <v>0.115</v>
      </c>
      <c r="X56" s="14">
        <v>5.1136902742343664E-2</v>
      </c>
      <c r="Y56" s="14">
        <v>3.9611687331536721E-2</v>
      </c>
      <c r="Z56" s="14">
        <v>3.8176504852357122E-2</v>
      </c>
      <c r="AA56" s="14">
        <v>2.6347352220111697E-2</v>
      </c>
      <c r="AB56" s="14">
        <v>3.1839544341440824E-2</v>
      </c>
      <c r="AC56" s="14">
        <v>3.4267459585750198E-2</v>
      </c>
      <c r="AD56" s="14">
        <v>1.7913611151983491E-2</v>
      </c>
      <c r="AE56" s="14">
        <v>2.7990687743500556E-2</v>
      </c>
      <c r="AF56" s="14">
        <v>3.199526978373407E-2</v>
      </c>
      <c r="AG56" s="14">
        <v>0.13151422289120276</v>
      </c>
      <c r="AH56" s="14">
        <v>0.11618617581070127</v>
      </c>
    </row>
    <row r="57" spans="1:34" ht="28.8" x14ac:dyDescent="0.25">
      <c r="A57" s="8" t="s">
        <v>18</v>
      </c>
      <c r="B57" s="14">
        <v>4.9115100585688819E-2</v>
      </c>
      <c r="C57" s="14">
        <v>2.0053475935828877E-2</v>
      </c>
      <c r="D57" s="14">
        <v>2.1572517896047305E-2</v>
      </c>
      <c r="E57" s="14">
        <v>3.2940398381574858E-2</v>
      </c>
      <c r="F57" s="14">
        <v>5.8964133306238557E-2</v>
      </c>
      <c r="G57" s="14">
        <v>2.8428348373201313E-2</v>
      </c>
      <c r="H57" s="14">
        <v>5.0505050505050509E-3</v>
      </c>
      <c r="I57" s="14">
        <v>5.9523809523809521E-3</v>
      </c>
      <c r="J57" s="14">
        <v>3.9377289377289369E-2</v>
      </c>
      <c r="K57" s="14">
        <v>4.084418667752001E-2</v>
      </c>
      <c r="L57" s="14">
        <v>5.8531304624185598E-2</v>
      </c>
      <c r="M57" s="14">
        <v>8.6622807017543837E-2</v>
      </c>
      <c r="N57" s="14">
        <v>3.5575048732943475E-2</v>
      </c>
      <c r="O57" s="14">
        <v>3.1432748538011694E-2</v>
      </c>
      <c r="P57" s="14">
        <v>0</v>
      </c>
      <c r="Q57" s="14">
        <v>0</v>
      </c>
      <c r="R57" s="14">
        <v>0</v>
      </c>
      <c r="S57" s="14">
        <v>0</v>
      </c>
      <c r="T57" s="14">
        <v>1.3888888888888888E-2</v>
      </c>
      <c r="U57" s="14">
        <v>7.8754578754578738E-2</v>
      </c>
      <c r="V57" s="14">
        <v>7.3999999999999996E-2</v>
      </c>
      <c r="W57" s="14">
        <v>7.8E-2</v>
      </c>
      <c r="X57" s="14">
        <v>0</v>
      </c>
      <c r="Y57" s="14">
        <v>0</v>
      </c>
      <c r="Z57" s="14">
        <v>1.0110294117647059E-2</v>
      </c>
      <c r="AA57" s="14">
        <v>6.7844498910675385E-2</v>
      </c>
      <c r="AB57" s="14">
        <v>0.11671539961013642</v>
      </c>
      <c r="AC57" s="14">
        <v>5.6220258571264774E-2</v>
      </c>
      <c r="AD57" s="14">
        <v>9.8039215686274508E-3</v>
      </c>
      <c r="AE57" s="14">
        <v>0</v>
      </c>
      <c r="AF57" s="14">
        <v>0</v>
      </c>
      <c r="AG57" s="14">
        <v>0</v>
      </c>
      <c r="AH57" s="14">
        <v>0</v>
      </c>
    </row>
    <row r="58" spans="1:34" ht="14.4" x14ac:dyDescent="0.25">
      <c r="A58" s="7" t="s">
        <v>13</v>
      </c>
      <c r="B58" s="14">
        <f t="shared" ref="B58:H58" si="22">SUM(B39/B19)</f>
        <v>4.9964714184897667E-2</v>
      </c>
      <c r="C58" s="14">
        <f t="shared" si="22"/>
        <v>4.0482342807924204E-2</v>
      </c>
      <c r="D58" s="14">
        <f t="shared" si="22"/>
        <v>3.2005689900426744E-2</v>
      </c>
      <c r="E58" s="14">
        <f t="shared" si="22"/>
        <v>2.8503562945368169E-2</v>
      </c>
      <c r="F58" s="14">
        <f t="shared" si="22"/>
        <v>2.2337895135992276E-2</v>
      </c>
      <c r="G58" s="14">
        <f t="shared" si="22"/>
        <v>1.3517095149748212E-2</v>
      </c>
      <c r="H58" s="14">
        <f t="shared" si="22"/>
        <v>1.1666413489290598E-2</v>
      </c>
      <c r="I58" s="14">
        <f>SUM(I39/I19)</f>
        <v>1.5027322404371584E-2</v>
      </c>
      <c r="J58" s="14">
        <f>SUM(J39/J19)</f>
        <v>2.7956176803928975E-2</v>
      </c>
      <c r="K58" s="14">
        <f t="shared" ref="K58:L58" si="23">SUM(K38/K18)*100</f>
        <v>3.8461538461538463</v>
      </c>
      <c r="L58" s="14">
        <f t="shared" si="23"/>
        <v>3.3333333333333335</v>
      </c>
      <c r="M58" s="15">
        <f t="shared" ref="M58:AF58" si="24">SUM(M39/M19)*100</f>
        <v>4.6686449060336299</v>
      </c>
      <c r="N58" s="15">
        <f t="shared" si="24"/>
        <v>3.6785285885645744</v>
      </c>
      <c r="O58" s="15">
        <f t="shared" si="24"/>
        <v>3.0448717948717947</v>
      </c>
      <c r="P58" s="15">
        <f t="shared" si="24"/>
        <v>2.4608057154197263</v>
      </c>
      <c r="Q58" s="15">
        <f t="shared" si="24"/>
        <v>1.6787485692483783</v>
      </c>
      <c r="R58" s="15">
        <f t="shared" si="24"/>
        <v>1.0166414523449316</v>
      </c>
      <c r="S58" s="15">
        <f t="shared" si="24"/>
        <v>0.94701951912453308</v>
      </c>
      <c r="T58" s="15">
        <f t="shared" si="24"/>
        <v>1.2331838565022422</v>
      </c>
      <c r="U58" s="15">
        <f t="shared" si="24"/>
        <v>2.8647568287808127</v>
      </c>
      <c r="V58" s="15">
        <f t="shared" si="24"/>
        <v>8.2125603864734309</v>
      </c>
      <c r="W58" s="15">
        <f t="shared" si="24"/>
        <v>6.8697342838626057</v>
      </c>
      <c r="X58" s="15">
        <f t="shared" si="24"/>
        <v>5.3738140417457299</v>
      </c>
      <c r="Y58" s="15">
        <f t="shared" si="24"/>
        <v>4.4797013532431169</v>
      </c>
      <c r="Z58" s="15">
        <f t="shared" si="24"/>
        <v>3.3779671332927572</v>
      </c>
      <c r="AA58" s="15">
        <f t="shared" si="24"/>
        <v>3.3002291825821235</v>
      </c>
      <c r="AB58" s="15">
        <f t="shared" si="24"/>
        <v>2.8909131973198825</v>
      </c>
      <c r="AC58" s="15">
        <f t="shared" si="24"/>
        <v>1.7570832418185813</v>
      </c>
      <c r="AD58" s="15">
        <f t="shared" si="24"/>
        <v>1.4667817083692838</v>
      </c>
      <c r="AE58" s="15">
        <f t="shared" si="24"/>
        <v>1.9230769230769231</v>
      </c>
      <c r="AF58" s="15">
        <f t="shared" si="24"/>
        <v>2.7050610820244327</v>
      </c>
      <c r="AG58" s="14">
        <f t="shared" ref="AG58:AH58" si="25">SUM(AG38/AG18)*100</f>
        <v>0</v>
      </c>
      <c r="AH58" s="14">
        <f t="shared" si="25"/>
        <v>0</v>
      </c>
    </row>
    <row r="59" spans="1:34" ht="14.4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14"/>
      <c r="L59" s="14"/>
      <c r="M59" s="8"/>
      <c r="N59" s="8"/>
      <c r="O59" s="8"/>
      <c r="P59" s="8"/>
      <c r="Q59" s="8"/>
      <c r="R59" s="8"/>
      <c r="S59" s="8"/>
      <c r="T59" s="8" t="s">
        <v>14</v>
      </c>
      <c r="U59" s="14"/>
      <c r="V59" s="14"/>
      <c r="W59" s="14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</row>
    <row r="60" spans="1:34" ht="57.6" x14ac:dyDescent="0.25">
      <c r="A60" s="8" t="s">
        <v>19</v>
      </c>
      <c r="B60" s="14">
        <f>SUM(B41/B21)</f>
        <v>6.0126582278481014E-2</v>
      </c>
      <c r="C60" s="14">
        <f t="shared" ref="C60:L60" si="26">SUM(C41/C21)</f>
        <v>4.2622950819672129E-2</v>
      </c>
      <c r="D60" s="14">
        <f t="shared" si="26"/>
        <v>3.9867109634551492E-2</v>
      </c>
      <c r="E60" s="14">
        <f t="shared" si="26"/>
        <v>3.7162162162162164E-2</v>
      </c>
      <c r="F60" s="14">
        <f t="shared" si="26"/>
        <v>3.2679738562091505E-2</v>
      </c>
      <c r="G60" s="14">
        <f t="shared" si="26"/>
        <v>2.3569023569023569E-2</v>
      </c>
      <c r="H60" s="14">
        <f t="shared" si="26"/>
        <v>2.0134228187919462E-2</v>
      </c>
      <c r="I60" s="14">
        <f t="shared" si="26"/>
        <v>2.7303754266211604E-2</v>
      </c>
      <c r="J60" s="14">
        <f t="shared" si="26"/>
        <v>4.8442906574394463E-2</v>
      </c>
      <c r="K60" s="14">
        <f t="shared" si="26"/>
        <v>5.0445103857566766E-2</v>
      </c>
      <c r="L60" s="14">
        <f t="shared" si="26"/>
        <v>4.7619047619047616E-2</v>
      </c>
      <c r="M60" s="15">
        <f t="shared" ref="M60:AH60" si="27">SUM(M41/M21)*100</f>
        <v>4.4444444444444446</v>
      </c>
      <c r="N60" s="15">
        <f t="shared" si="27"/>
        <v>2.8248587570621471</v>
      </c>
      <c r="O60" s="15">
        <f t="shared" si="27"/>
        <v>2.9239766081871341</v>
      </c>
      <c r="P60" s="15">
        <f t="shared" si="27"/>
        <v>2.9069767441860463</v>
      </c>
      <c r="Q60" s="15">
        <f t="shared" si="27"/>
        <v>2.9069767441860463</v>
      </c>
      <c r="R60" s="15">
        <f t="shared" si="27"/>
        <v>3.0303030303030303</v>
      </c>
      <c r="S60" s="15">
        <f t="shared" si="27"/>
        <v>1.8181818181818181</v>
      </c>
      <c r="T60" s="15">
        <f t="shared" si="27"/>
        <v>2.9940119760479043</v>
      </c>
      <c r="U60" s="15">
        <f t="shared" si="27"/>
        <v>4.2168674698795181</v>
      </c>
      <c r="V60" s="15">
        <f t="shared" si="27"/>
        <v>4.8128342245989302</v>
      </c>
      <c r="W60" s="15">
        <f t="shared" si="27"/>
        <v>3.763440860215054</v>
      </c>
      <c r="X60" s="15">
        <f t="shared" si="27"/>
        <v>8.0882352941176467</v>
      </c>
      <c r="Y60" s="15">
        <f t="shared" si="27"/>
        <v>6.25</v>
      </c>
      <c r="Z60" s="15">
        <f t="shared" si="27"/>
        <v>5.384615384615385</v>
      </c>
      <c r="AA60" s="15">
        <f t="shared" si="27"/>
        <v>4.838709677419355</v>
      </c>
      <c r="AB60" s="15">
        <f t="shared" si="27"/>
        <v>3.7313432835820892</v>
      </c>
      <c r="AC60" s="15">
        <f t="shared" si="27"/>
        <v>1.5151515151515151</v>
      </c>
      <c r="AD60" s="15">
        <f t="shared" si="27"/>
        <v>2.2556390977443606</v>
      </c>
      <c r="AE60" s="15">
        <f t="shared" si="27"/>
        <v>2.3809523809523809</v>
      </c>
      <c r="AF60" s="15">
        <f t="shared" si="27"/>
        <v>5.6910569105691051</v>
      </c>
      <c r="AG60" s="15">
        <f t="shared" si="27"/>
        <v>5.3333333333333339</v>
      </c>
      <c r="AH60" s="15">
        <f t="shared" si="27"/>
        <v>6</v>
      </c>
    </row>
    <row r="61" spans="1:34" ht="29.4" thickBot="1" x14ac:dyDescent="0.3">
      <c r="A61" s="8" t="s">
        <v>20</v>
      </c>
      <c r="B61" s="14">
        <v>5.7663854216308284E-2</v>
      </c>
      <c r="C61" s="14">
        <v>4.558079902494639E-2</v>
      </c>
      <c r="D61" s="14">
        <v>4.5913924192702148E-2</v>
      </c>
      <c r="E61" s="14">
        <v>6.8885979275502898E-2</v>
      </c>
      <c r="F61" s="14">
        <v>6.7061051329371443E-2</v>
      </c>
      <c r="G61" s="14">
        <v>8.2754478387972466E-2</v>
      </c>
      <c r="H61" s="14">
        <v>9.5148507107547561E-2</v>
      </c>
      <c r="I61" s="14">
        <v>5.5265149587170465E-2</v>
      </c>
      <c r="J61" s="6">
        <v>8.0691087608982873E-2</v>
      </c>
      <c r="K61" s="14">
        <v>0.10151654219091101</v>
      </c>
      <c r="L61" s="14">
        <v>8.0663921196029317E-2</v>
      </c>
      <c r="M61" s="14">
        <v>4.3820746862307573E-2</v>
      </c>
      <c r="N61" s="14">
        <v>3.0831840362072007E-2</v>
      </c>
      <c r="O61" s="14">
        <v>4.1129020541003349E-2</v>
      </c>
      <c r="P61" s="14">
        <v>4.9941572631137708E-2</v>
      </c>
      <c r="Q61" s="14">
        <v>5.8566611914632007E-2</v>
      </c>
      <c r="R61" s="14">
        <v>8.4811431144679275E-2</v>
      </c>
      <c r="S61" s="14">
        <v>0.10303075983676792</v>
      </c>
      <c r="T61" s="14">
        <v>5.2873694642856843E-2</v>
      </c>
      <c r="U61" s="14">
        <v>6.3645057396924859E-2</v>
      </c>
      <c r="V61" s="14">
        <v>0.105</v>
      </c>
      <c r="W61" s="14">
        <v>0.09</v>
      </c>
      <c r="X61" s="14">
        <v>7.7141024963996413E-2</v>
      </c>
      <c r="Y61" s="14">
        <v>6.5831519778888195E-2</v>
      </c>
      <c r="Z61" s="14">
        <v>5.2755846962440893E-2</v>
      </c>
      <c r="AA61" s="14">
        <v>9.5610706778418389E-2</v>
      </c>
      <c r="AB61" s="14">
        <v>7.9035116871607414E-2</v>
      </c>
      <c r="AC61" s="14">
        <v>7.9725091823436373E-2</v>
      </c>
      <c r="AD61" s="14">
        <v>8.3763555170118839E-2</v>
      </c>
      <c r="AE61" s="14">
        <v>5.8838826917814273E-2</v>
      </c>
      <c r="AF61" s="14">
        <v>0.10533132935989975</v>
      </c>
      <c r="AG61" s="14">
        <v>9.6028551043833468E-2</v>
      </c>
      <c r="AH61" s="14">
        <v>6.6325520867884638E-2</v>
      </c>
    </row>
    <row r="62" spans="1:34" ht="29.4" thickBot="1" x14ac:dyDescent="0.3">
      <c r="A62" s="8" t="s">
        <v>21</v>
      </c>
      <c r="B62" s="14">
        <v>6.3327975413321705E-2</v>
      </c>
      <c r="C62" s="14">
        <v>2.2204818941143543E-2</v>
      </c>
      <c r="D62" s="14">
        <v>1.1704117088074862E-2</v>
      </c>
      <c r="E62" s="14">
        <v>3.1440396023729354E-2</v>
      </c>
      <c r="F62" s="14">
        <v>3.4657057881983401E-2</v>
      </c>
      <c r="G62" s="14">
        <v>3.4935666185666188E-2</v>
      </c>
      <c r="H62" s="14">
        <v>2.7425270978730095E-2</v>
      </c>
      <c r="I62" s="14">
        <v>1.4680672946488707E-2</v>
      </c>
      <c r="J62" s="6">
        <v>5.9029663147310209E-2</v>
      </c>
      <c r="K62" s="14">
        <v>3.8746998799519802E-2</v>
      </c>
      <c r="L62" s="14">
        <v>1.1190083193412826E-2</v>
      </c>
      <c r="M62" s="14">
        <v>6.7647058823529421E-2</v>
      </c>
      <c r="N62" s="14">
        <v>2.3809523809523807E-3</v>
      </c>
      <c r="O62" s="14">
        <v>1.034284376018247E-2</v>
      </c>
      <c r="P62" s="14">
        <v>3.5683567170758823E-2</v>
      </c>
      <c r="Q62" s="14">
        <v>3.8559216452954591E-2</v>
      </c>
      <c r="R62" s="14">
        <v>6.016312316715542E-2</v>
      </c>
      <c r="S62" s="14">
        <v>4.2706476530005942E-2</v>
      </c>
      <c r="T62" s="14">
        <v>2.0127748068924541E-2</v>
      </c>
      <c r="U62" s="14">
        <v>2.8256704980842914E-2</v>
      </c>
      <c r="V62" s="14">
        <v>3.6999999999999998E-2</v>
      </c>
      <c r="W62" s="14">
        <v>1.7000000000000001E-2</v>
      </c>
      <c r="X62" s="14">
        <v>5.7839506172839512E-2</v>
      </c>
      <c r="Y62" s="14">
        <v>4.9112060778727436E-2</v>
      </c>
      <c r="Z62" s="14">
        <v>1.361111111111111E-2</v>
      </c>
      <c r="AA62" s="14">
        <v>2.5691699604743084E-2</v>
      </c>
      <c r="AB62" s="14">
        <v>2.9479578392621872E-2</v>
      </c>
      <c r="AC62" s="14">
        <v>0</v>
      </c>
      <c r="AD62" s="14">
        <v>3.968253968253968E-3</v>
      </c>
      <c r="AE62" s="14">
        <v>4.9019607843137254E-3</v>
      </c>
      <c r="AF62" s="14">
        <v>0.10209235209235211</v>
      </c>
      <c r="AG62" s="14">
        <v>4.1023589936633409E-2</v>
      </c>
      <c r="AH62" s="14">
        <v>3.6231884057971015E-3</v>
      </c>
    </row>
    <row r="63" spans="1:34" ht="14.4" x14ac:dyDescent="0.25">
      <c r="A63" s="7" t="s">
        <v>13</v>
      </c>
      <c r="B63" s="14">
        <f>SUM(B44/B24)</f>
        <v>5.9968437664387156E-2</v>
      </c>
      <c r="C63" s="14">
        <f t="shared" ref="C63:AG63" si="28">SUM(C44/C24)</f>
        <v>4.0982529883094698E-2</v>
      </c>
      <c r="D63" s="14">
        <f t="shared" si="28"/>
        <v>4.0175122328096828E-2</v>
      </c>
      <c r="E63" s="14">
        <f t="shared" si="28"/>
        <v>5.1697127937336815E-2</v>
      </c>
      <c r="F63" s="14">
        <f t="shared" si="28"/>
        <v>4.8043394033320419E-2</v>
      </c>
      <c r="G63" s="14">
        <f t="shared" si="28"/>
        <v>5.0314465408805034E-2</v>
      </c>
      <c r="H63" s="14">
        <f t="shared" si="28"/>
        <v>5.3242855278611508E-2</v>
      </c>
      <c r="I63" s="14">
        <f t="shared" si="28"/>
        <v>3.918495297805643E-2</v>
      </c>
      <c r="J63" s="14">
        <f t="shared" si="28"/>
        <v>6.2695924764890276E-2</v>
      </c>
      <c r="K63" s="14">
        <f t="shared" si="28"/>
        <v>7.0491188601424823E-2</v>
      </c>
      <c r="L63" s="14">
        <f t="shared" si="28"/>
        <v>6.0080595921357914E-2</v>
      </c>
      <c r="M63" s="14">
        <f t="shared" si="28"/>
        <v>4.6596619460941062E-2</v>
      </c>
      <c r="N63" s="14">
        <f t="shared" si="28"/>
        <v>2.7155465037338764E-2</v>
      </c>
      <c r="O63" s="14">
        <f t="shared" si="28"/>
        <v>3.476710496991308E-2</v>
      </c>
      <c r="P63" s="14">
        <f t="shared" si="28"/>
        <v>3.7533512064343161E-2</v>
      </c>
      <c r="Q63" s="14">
        <f t="shared" si="28"/>
        <v>4.3272481406355645E-2</v>
      </c>
      <c r="R63" s="14">
        <f t="shared" si="28"/>
        <v>5.7877813504823142E-2</v>
      </c>
      <c r="S63" s="14">
        <f t="shared" si="28"/>
        <v>5.7285746760627407E-2</v>
      </c>
      <c r="T63" s="14">
        <f t="shared" si="28"/>
        <v>4.0322580645161289E-2</v>
      </c>
      <c r="U63" s="14">
        <f t="shared" si="28"/>
        <v>5.1075268817204304E-2</v>
      </c>
      <c r="V63" s="14">
        <f t="shared" si="28"/>
        <v>7.2523203108137285E-2</v>
      </c>
      <c r="W63" s="14">
        <f t="shared" si="28"/>
        <v>6.0402684563758385E-2</v>
      </c>
      <c r="X63" s="14">
        <f t="shared" si="28"/>
        <v>7.8115313081215138E-2</v>
      </c>
      <c r="Y63" s="14">
        <f t="shared" si="28"/>
        <v>6.0112711333750776E-2</v>
      </c>
      <c r="Z63" s="14">
        <f t="shared" si="28"/>
        <v>4.7575480329368709E-2</v>
      </c>
      <c r="AA63" s="14">
        <f t="shared" si="28"/>
        <v>7.160804020100503E-2</v>
      </c>
      <c r="AB63" s="14">
        <f t="shared" si="28"/>
        <v>5.4446460980036297E-2</v>
      </c>
      <c r="AC63" s="14">
        <f t="shared" si="28"/>
        <v>4.0268456375838924E-2</v>
      </c>
      <c r="AD63" s="14">
        <f t="shared" si="28"/>
        <v>4.779411764705882E-2</v>
      </c>
      <c r="AE63" s="14">
        <f t="shared" si="28"/>
        <v>3.7593984962406013E-2</v>
      </c>
      <c r="AF63" s="14">
        <f t="shared" si="28"/>
        <v>7.8947368421052627E-2</v>
      </c>
      <c r="AG63" s="14">
        <f t="shared" si="28"/>
        <v>6.7695961995249396E-2</v>
      </c>
      <c r="AH63" s="14">
        <f t="shared" ref="AG63:AH63" si="29">SUM(AH43/AH23)*100</f>
        <v>0</v>
      </c>
    </row>
    <row r="64" spans="1:34" ht="14.4" x14ac:dyDescent="0.25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</row>
    <row r="65" spans="1:34" ht="14.4" x14ac:dyDescent="0.25">
      <c r="A65" s="7" t="s">
        <v>24</v>
      </c>
      <c r="B65" s="39" t="s">
        <v>6</v>
      </c>
      <c r="C65" s="40"/>
      <c r="D65" s="40"/>
      <c r="E65" s="40"/>
      <c r="F65" s="40"/>
      <c r="G65" s="40"/>
      <c r="H65" s="40"/>
      <c r="I65" s="40"/>
      <c r="J65" s="41"/>
      <c r="K65" s="18"/>
      <c r="L65" s="18"/>
      <c r="M65" s="39" t="s">
        <v>7</v>
      </c>
      <c r="N65" s="40"/>
      <c r="O65" s="40"/>
      <c r="P65" s="40"/>
      <c r="Q65" s="40"/>
      <c r="R65" s="40"/>
      <c r="S65" s="40"/>
      <c r="T65" s="40"/>
      <c r="U65" s="41"/>
      <c r="V65" s="18"/>
      <c r="W65" s="18"/>
      <c r="X65" s="39" t="s">
        <v>8</v>
      </c>
      <c r="Y65" s="40"/>
      <c r="Z65" s="40"/>
      <c r="AA65" s="40"/>
      <c r="AB65" s="40"/>
      <c r="AC65" s="40"/>
      <c r="AD65" s="40"/>
      <c r="AE65" s="40"/>
      <c r="AF65" s="41"/>
    </row>
    <row r="66" spans="1:34" ht="14.4" x14ac:dyDescent="0.25">
      <c r="A66" s="8"/>
      <c r="B66" s="7">
        <v>2011</v>
      </c>
      <c r="C66" s="7">
        <v>2012</v>
      </c>
      <c r="D66" s="7">
        <v>2013</v>
      </c>
      <c r="E66" s="7">
        <v>2014</v>
      </c>
      <c r="F66" s="7">
        <v>2015</v>
      </c>
      <c r="G66" s="7">
        <v>2016</v>
      </c>
      <c r="H66" s="7">
        <v>2017</v>
      </c>
      <c r="I66" s="7">
        <v>2018</v>
      </c>
      <c r="J66" s="7">
        <v>2019</v>
      </c>
      <c r="K66" s="7">
        <v>2020</v>
      </c>
      <c r="L66" s="7">
        <v>2021</v>
      </c>
      <c r="M66" s="7">
        <v>2011</v>
      </c>
      <c r="N66" s="7">
        <v>2012</v>
      </c>
      <c r="O66" s="7">
        <v>2013</v>
      </c>
      <c r="P66" s="7">
        <v>2014</v>
      </c>
      <c r="Q66" s="7">
        <v>2015</v>
      </c>
      <c r="R66" s="7">
        <v>2016</v>
      </c>
      <c r="S66" s="7">
        <v>2017</v>
      </c>
      <c r="T66" s="7">
        <v>2018</v>
      </c>
      <c r="U66" s="7">
        <v>2019</v>
      </c>
      <c r="V66" s="7">
        <v>2020</v>
      </c>
      <c r="W66" s="7">
        <v>2021</v>
      </c>
      <c r="X66" s="7">
        <v>2011</v>
      </c>
      <c r="Y66" s="7">
        <v>2012</v>
      </c>
      <c r="Z66" s="7">
        <v>2013</v>
      </c>
      <c r="AA66" s="7">
        <v>2014</v>
      </c>
      <c r="AB66" s="7">
        <v>2015</v>
      </c>
      <c r="AC66" s="7">
        <v>2016</v>
      </c>
      <c r="AD66" s="7">
        <v>2017</v>
      </c>
      <c r="AE66" s="7">
        <v>2018</v>
      </c>
      <c r="AF66" s="7">
        <v>2019</v>
      </c>
      <c r="AG66" s="7">
        <v>2020</v>
      </c>
      <c r="AH66" s="7">
        <v>2021</v>
      </c>
    </row>
    <row r="67" spans="1:34" ht="14.4" x14ac:dyDescent="0.25">
      <c r="A67" s="8" t="s">
        <v>9</v>
      </c>
      <c r="B67" s="9">
        <f>(M67+X67)</f>
        <v>8832.8333333333321</v>
      </c>
      <c r="C67" s="9">
        <f>(N67+Y67)</f>
        <v>9207.75</v>
      </c>
      <c r="D67" s="9">
        <f>(O67+Z67)</f>
        <v>9530.5833333333321</v>
      </c>
      <c r="E67" s="9">
        <f>(P67+AA67)</f>
        <v>9551.1666666666679</v>
      </c>
      <c r="F67" s="9">
        <f>(Q67+AB67)</f>
        <v>9765.6666666666679</v>
      </c>
      <c r="G67" s="9">
        <f>(R67+AC67)</f>
        <v>10069.5</v>
      </c>
      <c r="H67" s="9">
        <f>(S67+AD67)</f>
        <v>10259.916666666668</v>
      </c>
      <c r="I67" s="9">
        <f>(T67+AE67)</f>
        <v>10155</v>
      </c>
      <c r="J67" s="9">
        <f t="shared" ref="J67:L71" si="30">(U67+AF67)</f>
        <v>10040</v>
      </c>
      <c r="K67" s="9">
        <f>(V67+AG67)</f>
        <v>9514</v>
      </c>
      <c r="L67" s="9">
        <f t="shared" si="30"/>
        <v>9720.6666666666679</v>
      </c>
      <c r="M67" s="9">
        <f t="shared" ref="M67:T70" si="31">(M9-M29)</f>
        <v>4614.25</v>
      </c>
      <c r="N67" s="9">
        <f t="shared" si="31"/>
        <v>4828.083333333333</v>
      </c>
      <c r="O67" s="9">
        <f t="shared" si="31"/>
        <v>4974.583333333333</v>
      </c>
      <c r="P67" s="9">
        <f t="shared" si="31"/>
        <v>4984.25</v>
      </c>
      <c r="Q67" s="9">
        <f t="shared" si="31"/>
        <v>5061.25</v>
      </c>
      <c r="R67" s="9">
        <f t="shared" si="31"/>
        <v>5216.916666666667</v>
      </c>
      <c r="S67" s="9">
        <f t="shared" si="31"/>
        <v>5347.25</v>
      </c>
      <c r="T67" s="9">
        <f t="shared" si="31"/>
        <v>5385</v>
      </c>
      <c r="U67" s="9">
        <v>5317</v>
      </c>
      <c r="V67" s="9">
        <f>(V9-V29)</f>
        <v>5052</v>
      </c>
      <c r="W67" s="9">
        <f>(W9-W29)</f>
        <v>5089</v>
      </c>
      <c r="X67" s="9">
        <f t="shared" ref="X67:AE70" si="32">(X9-X29)</f>
        <v>4218.583333333333</v>
      </c>
      <c r="Y67" s="9">
        <f t="shared" si="32"/>
        <v>4379.666666666667</v>
      </c>
      <c r="Z67" s="9">
        <f t="shared" si="32"/>
        <v>4556</v>
      </c>
      <c r="AA67" s="9">
        <f t="shared" si="32"/>
        <v>4566.916666666667</v>
      </c>
      <c r="AB67" s="9">
        <f t="shared" si="32"/>
        <v>4704.416666666667</v>
      </c>
      <c r="AC67" s="9">
        <f t="shared" si="32"/>
        <v>4852.583333333333</v>
      </c>
      <c r="AD67" s="9">
        <f t="shared" si="32"/>
        <v>4912.666666666667</v>
      </c>
      <c r="AE67" s="9">
        <f t="shared" si="32"/>
        <v>4770</v>
      </c>
      <c r="AF67" s="9">
        <v>4723</v>
      </c>
      <c r="AG67" s="9">
        <f>(AG9-AG29)</f>
        <v>4462</v>
      </c>
      <c r="AH67" s="9">
        <f>(AH9-AH29)</f>
        <v>4631.666666666667</v>
      </c>
    </row>
    <row r="68" spans="1:34" ht="28.8" x14ac:dyDescent="0.25">
      <c r="A68" s="8" t="s">
        <v>10</v>
      </c>
      <c r="B68" s="9">
        <f>(M68+X68)</f>
        <v>524.91666666666663</v>
      </c>
      <c r="C68" s="9">
        <f>(N68+Y68)</f>
        <v>533.66666666666674</v>
      </c>
      <c r="D68" s="9">
        <f>(O68+Z68)</f>
        <v>547.33333333333326</v>
      </c>
      <c r="E68" s="9">
        <f>(P68+AA68)</f>
        <v>540.41666666666674</v>
      </c>
      <c r="F68" s="9">
        <f>(Q68+AB68)</f>
        <v>561.16666666666674</v>
      </c>
      <c r="G68" s="9">
        <f>(R68+AC68)</f>
        <v>572.58333333333326</v>
      </c>
      <c r="H68" s="9">
        <f>(S68+AD68)</f>
        <v>579.75</v>
      </c>
      <c r="I68" s="9">
        <f>(T68+AE68)</f>
        <v>577</v>
      </c>
      <c r="J68" s="9">
        <f t="shared" si="30"/>
        <v>573.25</v>
      </c>
      <c r="K68" s="9">
        <f t="shared" si="30"/>
        <v>539</v>
      </c>
      <c r="L68" s="9">
        <f t="shared" si="30"/>
        <v>556</v>
      </c>
      <c r="M68" s="9">
        <f t="shared" si="31"/>
        <v>285.25</v>
      </c>
      <c r="N68" s="9">
        <f t="shared" si="31"/>
        <v>288.16666666666669</v>
      </c>
      <c r="O68" s="9">
        <f t="shared" si="31"/>
        <v>295.58333333333331</v>
      </c>
      <c r="P68" s="9">
        <f t="shared" si="31"/>
        <v>287.66666666666669</v>
      </c>
      <c r="Q68" s="9">
        <f t="shared" si="31"/>
        <v>293.16666666666669</v>
      </c>
      <c r="R68" s="9">
        <f t="shared" si="31"/>
        <v>300.5</v>
      </c>
      <c r="S68" s="9">
        <f t="shared" si="31"/>
        <v>303.25</v>
      </c>
      <c r="T68" s="9">
        <f t="shared" si="31"/>
        <v>303</v>
      </c>
      <c r="U68" s="9">
        <v>302.25</v>
      </c>
      <c r="V68" s="9">
        <f t="shared" ref="V68:W82" si="33">(V10-V30)</f>
        <v>295</v>
      </c>
      <c r="W68" s="9">
        <f t="shared" si="33"/>
        <v>305</v>
      </c>
      <c r="X68" s="9">
        <f t="shared" si="32"/>
        <v>239.66666666666666</v>
      </c>
      <c r="Y68" s="9">
        <f t="shared" si="32"/>
        <v>245.5</v>
      </c>
      <c r="Z68" s="9">
        <f t="shared" si="32"/>
        <v>251.75</v>
      </c>
      <c r="AA68" s="9">
        <f t="shared" si="32"/>
        <v>252.75</v>
      </c>
      <c r="AB68" s="9">
        <f t="shared" si="32"/>
        <v>268</v>
      </c>
      <c r="AC68" s="9">
        <f t="shared" si="32"/>
        <v>272.08333333333331</v>
      </c>
      <c r="AD68" s="9">
        <f t="shared" si="32"/>
        <v>276.5</v>
      </c>
      <c r="AE68" s="8">
        <f t="shared" si="32"/>
        <v>274</v>
      </c>
      <c r="AF68" s="9">
        <v>271</v>
      </c>
      <c r="AG68" s="9">
        <f t="shared" ref="AG68:AH68" si="34">(AG10-AG30)</f>
        <v>244</v>
      </c>
      <c r="AH68" s="9">
        <f t="shared" si="34"/>
        <v>251</v>
      </c>
    </row>
    <row r="69" spans="1:34" ht="43.2" x14ac:dyDescent="0.25">
      <c r="A69" s="8" t="s">
        <v>11</v>
      </c>
      <c r="B69" s="9">
        <f>(M69+X69)</f>
        <v>221</v>
      </c>
      <c r="C69" s="9">
        <f>(N69+Y69)</f>
        <v>229.5</v>
      </c>
      <c r="D69" s="9">
        <f>(O69+Z69)</f>
        <v>236.83333333333331</v>
      </c>
      <c r="E69" s="9">
        <f>(P69+AA69)</f>
        <v>239.66666666666669</v>
      </c>
      <c r="F69" s="9">
        <f>(Q69+AB69)</f>
        <v>261.16666666666669</v>
      </c>
      <c r="G69" s="9">
        <f>(R69+AC69)</f>
        <v>280</v>
      </c>
      <c r="H69" s="9">
        <f>(S69+AD69)</f>
        <v>297.58333333333331</v>
      </c>
      <c r="I69" s="9">
        <f>(T69+AE69)</f>
        <v>301</v>
      </c>
      <c r="J69" s="9">
        <f t="shared" si="30"/>
        <v>304.08333333333337</v>
      </c>
      <c r="K69" s="9">
        <f t="shared" si="30"/>
        <v>278</v>
      </c>
      <c r="L69" s="9">
        <f t="shared" si="30"/>
        <v>227</v>
      </c>
      <c r="M69" s="9">
        <f t="shared" si="31"/>
        <v>123.33333333333333</v>
      </c>
      <c r="N69" s="9">
        <f t="shared" si="31"/>
        <v>129.33333333333334</v>
      </c>
      <c r="O69" s="9">
        <f t="shared" si="31"/>
        <v>132.75</v>
      </c>
      <c r="P69" s="9">
        <f t="shared" si="31"/>
        <v>143.83333333333334</v>
      </c>
      <c r="Q69" s="9">
        <f t="shared" si="31"/>
        <v>159.5</v>
      </c>
      <c r="R69" s="9">
        <f t="shared" si="31"/>
        <v>171.5</v>
      </c>
      <c r="S69" s="9">
        <f t="shared" si="31"/>
        <v>187.75</v>
      </c>
      <c r="T69" s="9">
        <f t="shared" si="31"/>
        <v>192</v>
      </c>
      <c r="U69" s="9">
        <v>194.08333333333334</v>
      </c>
      <c r="V69" s="9">
        <f t="shared" si="33"/>
        <v>163</v>
      </c>
      <c r="W69" s="9">
        <f t="shared" si="33"/>
        <v>124</v>
      </c>
      <c r="X69" s="9">
        <f t="shared" si="32"/>
        <v>97.666666666666671</v>
      </c>
      <c r="Y69" s="9">
        <f t="shared" si="32"/>
        <v>100.16666666666667</v>
      </c>
      <c r="Z69" s="9">
        <f t="shared" si="32"/>
        <v>104.08333333333333</v>
      </c>
      <c r="AA69" s="9">
        <f t="shared" si="32"/>
        <v>95.833333333333329</v>
      </c>
      <c r="AB69" s="9">
        <f t="shared" si="32"/>
        <v>101.66666666666667</v>
      </c>
      <c r="AC69" s="9">
        <f t="shared" si="32"/>
        <v>108.5</v>
      </c>
      <c r="AD69" s="9">
        <f t="shared" si="32"/>
        <v>109.83333333333333</v>
      </c>
      <c r="AE69" s="9">
        <f t="shared" si="32"/>
        <v>109</v>
      </c>
      <c r="AF69" s="9">
        <v>110</v>
      </c>
      <c r="AG69" s="9">
        <f t="shared" ref="AG69:AH69" si="35">(AG11-AG31)</f>
        <v>115</v>
      </c>
      <c r="AH69" s="9">
        <f t="shared" si="35"/>
        <v>103</v>
      </c>
    </row>
    <row r="70" spans="1:34" ht="28.8" x14ac:dyDescent="0.25">
      <c r="A70" s="8" t="s">
        <v>12</v>
      </c>
      <c r="B70" s="9">
        <f>(M70+X70)</f>
        <v>174.91666666666669</v>
      </c>
      <c r="C70" s="9">
        <f>(N70+Y70)</f>
        <v>181.25</v>
      </c>
      <c r="D70" s="9">
        <f>(O70+Z70)</f>
        <v>185.5</v>
      </c>
      <c r="E70" s="9">
        <f>(P70+AA70)</f>
        <v>186</v>
      </c>
      <c r="F70" s="9">
        <f>(Q70+AB70)</f>
        <v>191.5</v>
      </c>
      <c r="G70" s="9">
        <f>(R70+AC70)</f>
        <v>190.16666666666669</v>
      </c>
      <c r="H70" s="9">
        <f>(S70+AD70)</f>
        <v>191.41666666666666</v>
      </c>
      <c r="I70" s="9">
        <f>(T70+AE70)</f>
        <v>190.25</v>
      </c>
      <c r="J70" s="9">
        <f t="shared" si="30"/>
        <v>189.41666666666669</v>
      </c>
      <c r="K70" s="9">
        <f t="shared" si="30"/>
        <v>181</v>
      </c>
      <c r="L70" s="9">
        <f t="shared" si="30"/>
        <v>180</v>
      </c>
      <c r="M70" s="9">
        <f t="shared" si="31"/>
        <v>94.25</v>
      </c>
      <c r="N70" s="9">
        <f t="shared" si="31"/>
        <v>97.583333333333329</v>
      </c>
      <c r="O70" s="9">
        <f t="shared" si="31"/>
        <v>98.25</v>
      </c>
      <c r="P70" s="9">
        <f t="shared" si="31"/>
        <v>97</v>
      </c>
      <c r="Q70" s="9">
        <f t="shared" si="31"/>
        <v>100</v>
      </c>
      <c r="R70" s="9">
        <f t="shared" si="31"/>
        <v>98.916666666666671</v>
      </c>
      <c r="S70" s="9">
        <f t="shared" si="31"/>
        <v>98.333333333333329</v>
      </c>
      <c r="T70" s="9">
        <f t="shared" si="31"/>
        <v>99.25</v>
      </c>
      <c r="U70" s="9">
        <v>98.416666666666671</v>
      </c>
      <c r="V70" s="9">
        <f t="shared" si="33"/>
        <v>98</v>
      </c>
      <c r="W70" s="9">
        <f t="shared" si="33"/>
        <v>95</v>
      </c>
      <c r="X70" s="9">
        <f t="shared" si="32"/>
        <v>80.666666666666671</v>
      </c>
      <c r="Y70" s="9">
        <f t="shared" si="32"/>
        <v>83.666666666666671</v>
      </c>
      <c r="Z70" s="9">
        <f t="shared" si="32"/>
        <v>87.25</v>
      </c>
      <c r="AA70" s="9">
        <f t="shared" si="32"/>
        <v>89</v>
      </c>
      <c r="AB70" s="9">
        <f t="shared" si="32"/>
        <v>91.5</v>
      </c>
      <c r="AC70" s="9">
        <f t="shared" si="32"/>
        <v>91.25</v>
      </c>
      <c r="AD70" s="9">
        <f t="shared" si="32"/>
        <v>93.083333333333329</v>
      </c>
      <c r="AE70" s="9">
        <f t="shared" si="32"/>
        <v>91</v>
      </c>
      <c r="AF70" s="9">
        <v>91</v>
      </c>
      <c r="AG70" s="9">
        <f t="shared" ref="AG70:AH70" si="36">(AG12-AG32)</f>
        <v>83</v>
      </c>
      <c r="AH70" s="9">
        <f t="shared" si="36"/>
        <v>85</v>
      </c>
    </row>
    <row r="71" spans="1:34" ht="14.4" x14ac:dyDescent="0.25">
      <c r="A71" s="7" t="s">
        <v>13</v>
      </c>
      <c r="B71" s="9">
        <f>(M71+X71)</f>
        <v>9753.6666666666679</v>
      </c>
      <c r="C71" s="9">
        <f>(N71+Y71)</f>
        <v>10152.166666666668</v>
      </c>
      <c r="D71" s="9">
        <f>(O71+Z71)</f>
        <v>10500.25</v>
      </c>
      <c r="E71" s="9">
        <f>(P71+AA71)</f>
        <v>10517.25</v>
      </c>
      <c r="F71" s="9">
        <f>(Q71+AB71)</f>
        <v>10779.5</v>
      </c>
      <c r="G71" s="9">
        <f>(R71+AC71)</f>
        <v>11112.25</v>
      </c>
      <c r="H71" s="9">
        <f>(S71+AD71)</f>
        <v>11328.666666666666</v>
      </c>
      <c r="I71" s="9">
        <f>(T71+AE71)</f>
        <v>11223.25</v>
      </c>
      <c r="J71" s="9">
        <f t="shared" si="30"/>
        <v>11106.75</v>
      </c>
      <c r="K71" s="9">
        <f t="shared" si="30"/>
        <v>10512</v>
      </c>
      <c r="L71" s="9">
        <f t="shared" si="30"/>
        <v>10683.666666666668</v>
      </c>
      <c r="M71" s="9">
        <f t="shared" ref="M71:AC71" si="37">SUM(M67:M70)</f>
        <v>5117.083333333333</v>
      </c>
      <c r="N71" s="9">
        <f t="shared" si="37"/>
        <v>5343.1666666666661</v>
      </c>
      <c r="O71" s="9">
        <f t="shared" si="37"/>
        <v>5501.1666666666661</v>
      </c>
      <c r="P71" s="9">
        <f t="shared" si="37"/>
        <v>5512.75</v>
      </c>
      <c r="Q71" s="9">
        <f t="shared" si="37"/>
        <v>5613.916666666667</v>
      </c>
      <c r="R71" s="9">
        <f t="shared" si="37"/>
        <v>5787.8333333333339</v>
      </c>
      <c r="S71" s="9">
        <f t="shared" ref="S71:U71" si="38">SUM(S67:S70)</f>
        <v>5936.583333333333</v>
      </c>
      <c r="T71" s="9">
        <f t="shared" si="38"/>
        <v>5979.25</v>
      </c>
      <c r="U71" s="9">
        <f t="shared" si="38"/>
        <v>5911.75</v>
      </c>
      <c r="V71" s="9">
        <f t="shared" si="33"/>
        <v>5608</v>
      </c>
      <c r="W71" s="9">
        <f t="shared" si="33"/>
        <v>5613</v>
      </c>
      <c r="X71" s="9">
        <f t="shared" si="37"/>
        <v>4636.5833333333339</v>
      </c>
      <c r="Y71" s="9">
        <f t="shared" si="37"/>
        <v>4809.0000000000009</v>
      </c>
      <c r="Z71" s="9">
        <f t="shared" si="37"/>
        <v>4999.083333333333</v>
      </c>
      <c r="AA71" s="9">
        <f t="shared" si="37"/>
        <v>5004.5</v>
      </c>
      <c r="AB71" s="9">
        <f t="shared" si="37"/>
        <v>5165.5833333333339</v>
      </c>
      <c r="AC71" s="9">
        <f t="shared" si="37"/>
        <v>5324.4166666666661</v>
      </c>
      <c r="AD71" s="9">
        <f t="shared" ref="AD71:AH71" si="39">SUM(AD67:AD70)</f>
        <v>5392.083333333333</v>
      </c>
      <c r="AE71" s="9">
        <f t="shared" si="39"/>
        <v>5244</v>
      </c>
      <c r="AF71" s="9">
        <f t="shared" si="39"/>
        <v>5195</v>
      </c>
      <c r="AG71" s="9">
        <f t="shared" ref="AG71:AH71" si="40">(AG13-AG33)</f>
        <v>4904</v>
      </c>
      <c r="AH71" s="9">
        <f t="shared" si="40"/>
        <v>5070.666666666667</v>
      </c>
    </row>
    <row r="72" spans="1:34" ht="14.4" x14ac:dyDescent="0.25">
      <c r="A72" s="8"/>
      <c r="B72" s="8" t="s">
        <v>14</v>
      </c>
      <c r="C72" s="8"/>
      <c r="D72" s="8"/>
      <c r="E72" s="8"/>
      <c r="F72" s="8"/>
      <c r="G72" s="8"/>
      <c r="H72" s="8"/>
      <c r="I72" s="8"/>
      <c r="J72" s="8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>
        <f t="shared" si="33"/>
        <v>0</v>
      </c>
      <c r="W72" s="9">
        <f t="shared" si="33"/>
        <v>0</v>
      </c>
      <c r="X72" s="9"/>
      <c r="Y72" s="9"/>
      <c r="Z72" s="9"/>
      <c r="AA72" s="9"/>
      <c r="AB72" s="9"/>
      <c r="AC72" s="9"/>
      <c r="AD72" s="9"/>
      <c r="AE72" s="9"/>
      <c r="AF72" s="10"/>
      <c r="AG72" s="9">
        <f t="shared" ref="AG72:AH72" si="41">(AG14-AG34)</f>
        <v>0</v>
      </c>
      <c r="AH72" s="9">
        <f t="shared" si="41"/>
        <v>0</v>
      </c>
    </row>
    <row r="73" spans="1:34" ht="57.6" x14ac:dyDescent="0.25">
      <c r="A73" s="8" t="s">
        <v>15</v>
      </c>
      <c r="B73" s="8">
        <f>(M73+X73)</f>
        <v>1544</v>
      </c>
      <c r="C73" s="8">
        <f>(N73+Y73)</f>
        <v>1519</v>
      </c>
      <c r="D73" s="8">
        <f>(O73+Z73)</f>
        <v>1540</v>
      </c>
      <c r="E73" s="8">
        <f>(P73+AA73)</f>
        <v>1547</v>
      </c>
      <c r="F73" s="8">
        <f>(Q73+AB73)</f>
        <v>1588</v>
      </c>
      <c r="G73" s="8">
        <f>(R73+AC73)</f>
        <v>1667</v>
      </c>
      <c r="H73" s="36">
        <f>(S73+AD73)</f>
        <v>1828</v>
      </c>
      <c r="I73" s="8">
        <f>(T73+AE73)</f>
        <v>2015</v>
      </c>
      <c r="J73" s="8">
        <f t="shared" ref="J73:L77" si="42">(U73+AF73)</f>
        <v>1743</v>
      </c>
      <c r="K73" s="9">
        <f t="shared" si="42"/>
        <v>2040</v>
      </c>
      <c r="L73" s="9">
        <f t="shared" si="42"/>
        <v>1947</v>
      </c>
      <c r="M73" s="9">
        <f t="shared" ref="M73:AE73" si="43">(M15-M35)</f>
        <v>828</v>
      </c>
      <c r="N73" s="9">
        <f t="shared" si="43"/>
        <v>824</v>
      </c>
      <c r="O73" s="9">
        <f t="shared" si="43"/>
        <v>823</v>
      </c>
      <c r="P73" s="9">
        <f t="shared" si="43"/>
        <v>836</v>
      </c>
      <c r="Q73" s="9">
        <f t="shared" si="43"/>
        <v>863</v>
      </c>
      <c r="R73" s="9">
        <f t="shared" si="43"/>
        <v>906</v>
      </c>
      <c r="S73" s="9">
        <f t="shared" si="43"/>
        <v>1068</v>
      </c>
      <c r="T73" s="9">
        <f t="shared" si="43"/>
        <v>1274</v>
      </c>
      <c r="U73" s="9">
        <f t="shared" si="43"/>
        <v>1004</v>
      </c>
      <c r="V73" s="9">
        <f t="shared" si="33"/>
        <v>1118</v>
      </c>
      <c r="W73" s="9">
        <f t="shared" si="33"/>
        <v>1048</v>
      </c>
      <c r="X73" s="9">
        <f t="shared" si="43"/>
        <v>716</v>
      </c>
      <c r="Y73" s="9">
        <f t="shared" si="43"/>
        <v>695</v>
      </c>
      <c r="Z73" s="9">
        <f t="shared" si="43"/>
        <v>717</v>
      </c>
      <c r="AA73" s="9">
        <f t="shared" si="43"/>
        <v>711</v>
      </c>
      <c r="AB73" s="9">
        <f t="shared" si="43"/>
        <v>725</v>
      </c>
      <c r="AC73" s="9">
        <f t="shared" si="43"/>
        <v>761</v>
      </c>
      <c r="AD73" s="9">
        <f t="shared" si="43"/>
        <v>760</v>
      </c>
      <c r="AE73" s="9">
        <f t="shared" si="43"/>
        <v>741</v>
      </c>
      <c r="AF73" s="9">
        <v>739</v>
      </c>
      <c r="AG73" s="9">
        <f t="shared" ref="AG73:AH73" si="44">(AG15-AG35)</f>
        <v>922</v>
      </c>
      <c r="AH73" s="9">
        <f t="shared" si="44"/>
        <v>899</v>
      </c>
    </row>
    <row r="74" spans="1:34" ht="28.8" x14ac:dyDescent="0.25">
      <c r="A74" s="8" t="s">
        <v>16</v>
      </c>
      <c r="B74" s="9">
        <f>(M74+X74)</f>
        <v>464</v>
      </c>
      <c r="C74" s="9">
        <f>(N74+Y74)</f>
        <v>464.25</v>
      </c>
      <c r="D74" s="9">
        <f>(O74+Z74)</f>
        <v>475.75</v>
      </c>
      <c r="E74" s="9">
        <f>(P74+AA74)</f>
        <v>473.08333333333337</v>
      </c>
      <c r="F74" s="9">
        <f>(Q74+AB74)</f>
        <v>491.66666666666663</v>
      </c>
      <c r="G74" s="9">
        <f>(R74+AC74)</f>
        <v>514.33333333333337</v>
      </c>
      <c r="H74" s="36">
        <f>(S74+AD74)</f>
        <v>547.83333333333326</v>
      </c>
      <c r="I74" s="9">
        <f>(T74+AE74)</f>
        <v>520</v>
      </c>
      <c r="J74" s="9">
        <f t="shared" si="42"/>
        <v>487</v>
      </c>
      <c r="K74" s="9">
        <f t="shared" si="42"/>
        <v>423</v>
      </c>
      <c r="L74" s="9">
        <f t="shared" si="42"/>
        <v>419</v>
      </c>
      <c r="M74" s="9">
        <f t="shared" ref="M74:AE74" si="45">(M16-M36)</f>
        <v>255.25</v>
      </c>
      <c r="N74" s="9">
        <f t="shared" si="45"/>
        <v>254.33333333333331</v>
      </c>
      <c r="O74" s="9">
        <f t="shared" si="45"/>
        <v>256.41666666666669</v>
      </c>
      <c r="P74" s="9">
        <f t="shared" si="45"/>
        <v>253.5</v>
      </c>
      <c r="Q74" s="9">
        <f t="shared" si="45"/>
        <v>273.5</v>
      </c>
      <c r="R74" s="9">
        <f t="shared" si="45"/>
        <v>299.41666666666669</v>
      </c>
      <c r="S74" s="9">
        <f t="shared" si="45"/>
        <v>330.83333333333331</v>
      </c>
      <c r="T74" s="9">
        <f t="shared" si="45"/>
        <v>308</v>
      </c>
      <c r="U74" s="9">
        <f t="shared" si="45"/>
        <v>277</v>
      </c>
      <c r="V74" s="9">
        <f t="shared" si="33"/>
        <v>241</v>
      </c>
      <c r="W74" s="9">
        <f t="shared" si="33"/>
        <v>228</v>
      </c>
      <c r="X74" s="9">
        <f t="shared" si="45"/>
        <v>208.75</v>
      </c>
      <c r="Y74" s="9">
        <f t="shared" si="45"/>
        <v>209.91666666666666</v>
      </c>
      <c r="Z74" s="9">
        <f t="shared" si="45"/>
        <v>219.33333333333334</v>
      </c>
      <c r="AA74" s="9">
        <f t="shared" si="45"/>
        <v>219.58333333333334</v>
      </c>
      <c r="AB74" s="9">
        <f t="shared" si="45"/>
        <v>218.16666666666666</v>
      </c>
      <c r="AC74" s="9">
        <f t="shared" si="45"/>
        <v>214.91666666666666</v>
      </c>
      <c r="AD74" s="9">
        <f t="shared" si="45"/>
        <v>217</v>
      </c>
      <c r="AE74" s="9">
        <f t="shared" si="45"/>
        <v>212</v>
      </c>
      <c r="AF74" s="9">
        <v>210</v>
      </c>
      <c r="AG74" s="9">
        <f t="shared" ref="AG74:AH74" si="46">(AG16-AG36)</f>
        <v>182</v>
      </c>
      <c r="AH74" s="9">
        <f t="shared" si="46"/>
        <v>191</v>
      </c>
    </row>
    <row r="75" spans="1:34" ht="28.8" x14ac:dyDescent="0.25">
      <c r="A75" s="8" t="s">
        <v>17</v>
      </c>
      <c r="B75" s="9">
        <f>(M75+X75)</f>
        <v>203.75</v>
      </c>
      <c r="C75" s="9">
        <f>(N75+Y75)</f>
        <v>211.58333333333334</v>
      </c>
      <c r="D75" s="9">
        <f>(O75+Z75)</f>
        <v>218.5</v>
      </c>
      <c r="E75" s="9">
        <f>(P75+AA75)</f>
        <v>229.25</v>
      </c>
      <c r="F75" s="9">
        <f>(Q75+AB75)</f>
        <v>247.83333333333331</v>
      </c>
      <c r="G75" s="9">
        <f>(R75+AC75)</f>
        <v>265.75</v>
      </c>
      <c r="H75" s="36">
        <f>(S75+AD75)</f>
        <v>302.83333333333337</v>
      </c>
      <c r="I75" s="9">
        <f>(T75+AE75)</f>
        <v>320</v>
      </c>
      <c r="J75" s="9">
        <f t="shared" si="42"/>
        <v>316</v>
      </c>
      <c r="K75" s="9">
        <f t="shared" si="42"/>
        <v>278</v>
      </c>
      <c r="L75" s="9">
        <f t="shared" si="42"/>
        <v>265</v>
      </c>
      <c r="M75" s="9">
        <f t="shared" ref="M75:AE75" si="47">(M17-M37)</f>
        <v>104.25</v>
      </c>
      <c r="N75" s="9">
        <f t="shared" si="47"/>
        <v>108.41666666666667</v>
      </c>
      <c r="O75" s="9">
        <f t="shared" si="47"/>
        <v>112.83333333333333</v>
      </c>
      <c r="P75" s="9">
        <f t="shared" si="47"/>
        <v>120.91666666666667</v>
      </c>
      <c r="Q75" s="9">
        <f t="shared" si="47"/>
        <v>133.75</v>
      </c>
      <c r="R75" s="9">
        <f t="shared" si="47"/>
        <v>140.25</v>
      </c>
      <c r="S75" s="9">
        <f t="shared" si="47"/>
        <v>154.83333333333334</v>
      </c>
      <c r="T75" s="9">
        <f t="shared" si="47"/>
        <v>166</v>
      </c>
      <c r="U75" s="9">
        <f t="shared" si="47"/>
        <v>164</v>
      </c>
      <c r="V75" s="9">
        <f t="shared" si="33"/>
        <v>148</v>
      </c>
      <c r="W75" s="9">
        <f t="shared" si="33"/>
        <v>145</v>
      </c>
      <c r="X75" s="9">
        <f t="shared" si="47"/>
        <v>99.5</v>
      </c>
      <c r="Y75" s="9">
        <f t="shared" si="47"/>
        <v>103.16666666666667</v>
      </c>
      <c r="Z75" s="9">
        <f t="shared" si="47"/>
        <v>105.66666666666667</v>
      </c>
      <c r="AA75" s="9">
        <f t="shared" si="47"/>
        <v>108.33333333333333</v>
      </c>
      <c r="AB75" s="9">
        <f t="shared" si="47"/>
        <v>114.08333333333333</v>
      </c>
      <c r="AC75" s="9">
        <f t="shared" si="47"/>
        <v>125.5</v>
      </c>
      <c r="AD75" s="9">
        <f t="shared" si="47"/>
        <v>148</v>
      </c>
      <c r="AE75" s="9">
        <f t="shared" si="47"/>
        <v>154</v>
      </c>
      <c r="AF75" s="9">
        <v>152</v>
      </c>
      <c r="AG75" s="9">
        <f t="shared" ref="AG75:AH75" si="48">(AG17-AG37)</f>
        <v>130</v>
      </c>
      <c r="AH75" s="9">
        <f t="shared" si="48"/>
        <v>120</v>
      </c>
    </row>
    <row r="76" spans="1:34" ht="28.8" x14ac:dyDescent="0.25">
      <c r="A76" s="8" t="s">
        <v>18</v>
      </c>
      <c r="B76" s="9">
        <f>(M76+X76)</f>
        <v>31.916666666666664</v>
      </c>
      <c r="C76" s="9">
        <f>(N76+Y76)</f>
        <v>33.166666666666664</v>
      </c>
      <c r="D76" s="9">
        <f>(O76+Z76)</f>
        <v>34.083333333333329</v>
      </c>
      <c r="E76" s="9">
        <f>(P76+AA76)</f>
        <v>34.25</v>
      </c>
      <c r="F76" s="9">
        <f>(Q76+AB76)</f>
        <v>35.916666666666671</v>
      </c>
      <c r="G76" s="9">
        <f>(R76+AC76)</f>
        <v>34.25</v>
      </c>
      <c r="H76" s="36">
        <f>(S76+AD76)</f>
        <v>32.25</v>
      </c>
      <c r="I76" s="9">
        <f>(T76+AE76)</f>
        <v>29</v>
      </c>
      <c r="J76" s="9">
        <f t="shared" si="42"/>
        <v>27</v>
      </c>
      <c r="K76" s="9">
        <f t="shared" si="42"/>
        <v>25</v>
      </c>
      <c r="L76" s="9">
        <f t="shared" si="42"/>
        <v>29</v>
      </c>
      <c r="M76" s="9">
        <f t="shared" ref="M76:AE76" si="49">(M18-M38)</f>
        <v>17.25</v>
      </c>
      <c r="N76" s="9">
        <f t="shared" si="49"/>
        <v>17.75</v>
      </c>
      <c r="O76" s="9">
        <f t="shared" si="49"/>
        <v>17.75</v>
      </c>
      <c r="P76" s="9">
        <f t="shared" si="49"/>
        <v>18.333333333333332</v>
      </c>
      <c r="Q76" s="9">
        <f t="shared" si="49"/>
        <v>18.25</v>
      </c>
      <c r="R76" s="9">
        <f t="shared" si="49"/>
        <v>17.416666666666668</v>
      </c>
      <c r="S76" s="9">
        <f t="shared" si="49"/>
        <v>15.25</v>
      </c>
      <c r="T76" s="9">
        <f t="shared" si="49"/>
        <v>14</v>
      </c>
      <c r="U76" s="9">
        <f t="shared" si="49"/>
        <v>13</v>
      </c>
      <c r="V76" s="9">
        <f t="shared" si="33"/>
        <v>13</v>
      </c>
      <c r="W76" s="9">
        <f t="shared" si="33"/>
        <v>16</v>
      </c>
      <c r="X76" s="9">
        <f t="shared" si="49"/>
        <v>14.666666666666666</v>
      </c>
      <c r="Y76" s="9">
        <f t="shared" si="49"/>
        <v>15.416666666666666</v>
      </c>
      <c r="Z76" s="9">
        <f t="shared" si="49"/>
        <v>16.333333333333332</v>
      </c>
      <c r="AA76" s="9">
        <f t="shared" si="49"/>
        <v>15.916666666666668</v>
      </c>
      <c r="AB76" s="9">
        <f t="shared" si="49"/>
        <v>17.666666666666668</v>
      </c>
      <c r="AC76" s="9">
        <f t="shared" si="49"/>
        <v>16.833333333333332</v>
      </c>
      <c r="AD76" s="9">
        <f t="shared" si="49"/>
        <v>17</v>
      </c>
      <c r="AE76" s="9">
        <f t="shared" si="49"/>
        <v>15</v>
      </c>
      <c r="AF76" s="9">
        <v>14</v>
      </c>
      <c r="AG76" s="9">
        <f t="shared" ref="AG76:AH76" si="50">(AG18-AG38)</f>
        <v>12</v>
      </c>
      <c r="AH76" s="9">
        <f t="shared" si="50"/>
        <v>13</v>
      </c>
    </row>
    <row r="77" spans="1:34" ht="14.4" x14ac:dyDescent="0.25">
      <c r="A77" s="7" t="s">
        <v>13</v>
      </c>
      <c r="B77" s="9">
        <f>(M77+X77)</f>
        <v>2243.666666666667</v>
      </c>
      <c r="C77" s="9">
        <f>(N77+Y77)</f>
        <v>2228</v>
      </c>
      <c r="D77" s="9">
        <f>(O77+Z77)</f>
        <v>2268.333333333333</v>
      </c>
      <c r="E77" s="9">
        <f>(P77+AA77)</f>
        <v>2283.5833333333335</v>
      </c>
      <c r="F77" s="9">
        <f>(Q77+AB77)</f>
        <v>2363.416666666667</v>
      </c>
      <c r="G77" s="9">
        <f>(R77+AC77)</f>
        <v>2481.333333333333</v>
      </c>
      <c r="H77" s="9">
        <f>(S77+AD77)</f>
        <v>2710.9166666666665</v>
      </c>
      <c r="I77" s="9">
        <f>(T77+AE77)</f>
        <v>2884</v>
      </c>
      <c r="J77" s="9">
        <f t="shared" si="42"/>
        <v>2573</v>
      </c>
      <c r="K77" s="9">
        <f t="shared" si="42"/>
        <v>2766</v>
      </c>
      <c r="L77" s="9">
        <f t="shared" si="42"/>
        <v>2660</v>
      </c>
      <c r="M77" s="9">
        <f t="shared" ref="M77:AH77" si="51">SUM(M73:M76)</f>
        <v>1204.75</v>
      </c>
      <c r="N77" s="9">
        <f t="shared" si="51"/>
        <v>1204.5</v>
      </c>
      <c r="O77" s="9">
        <f t="shared" si="51"/>
        <v>1210</v>
      </c>
      <c r="P77" s="9">
        <f t="shared" si="51"/>
        <v>1228.75</v>
      </c>
      <c r="Q77" s="9">
        <f t="shared" si="51"/>
        <v>1288.5</v>
      </c>
      <c r="R77" s="9">
        <f t="shared" si="51"/>
        <v>1363.0833333333335</v>
      </c>
      <c r="S77" s="9">
        <f>SUM(S73:S76)</f>
        <v>1568.9166666666665</v>
      </c>
      <c r="T77" s="9">
        <f t="shared" si="51"/>
        <v>1762</v>
      </c>
      <c r="U77" s="9">
        <f t="shared" si="51"/>
        <v>1458</v>
      </c>
      <c r="V77" s="9">
        <f t="shared" si="33"/>
        <v>1520</v>
      </c>
      <c r="W77" s="9">
        <f t="shared" si="33"/>
        <v>1437</v>
      </c>
      <c r="X77" s="9">
        <f t="shared" si="51"/>
        <v>1038.9166666666667</v>
      </c>
      <c r="Y77" s="9">
        <f t="shared" si="51"/>
        <v>1023.4999999999999</v>
      </c>
      <c r="Z77" s="9">
        <f t="shared" si="51"/>
        <v>1058.3333333333333</v>
      </c>
      <c r="AA77" s="9">
        <f t="shared" si="51"/>
        <v>1054.8333333333335</v>
      </c>
      <c r="AB77" s="9">
        <f t="shared" si="51"/>
        <v>1074.9166666666667</v>
      </c>
      <c r="AC77" s="9">
        <f t="shared" si="51"/>
        <v>1118.2499999999998</v>
      </c>
      <c r="AD77" s="9">
        <f t="shared" si="51"/>
        <v>1142</v>
      </c>
      <c r="AE77" s="9">
        <f t="shared" si="51"/>
        <v>1122</v>
      </c>
      <c r="AF77" s="9">
        <f t="shared" si="51"/>
        <v>1115</v>
      </c>
      <c r="AG77" s="9">
        <f>(AG19-AG39)</f>
        <v>1246</v>
      </c>
      <c r="AH77" s="9">
        <f>(AH19-AH39)</f>
        <v>1223</v>
      </c>
    </row>
    <row r="78" spans="1:34" ht="14.4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>
        <f t="shared" si="33"/>
        <v>0</v>
      </c>
      <c r="W78" s="9">
        <f t="shared" si="33"/>
        <v>0</v>
      </c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</row>
    <row r="79" spans="1:34" ht="57.6" x14ac:dyDescent="0.25">
      <c r="A79" s="8" t="s">
        <v>19</v>
      </c>
      <c r="B79" s="8">
        <f>(M79+X79)</f>
        <v>297</v>
      </c>
      <c r="C79" s="8">
        <f>(N79+Y79)</f>
        <v>292</v>
      </c>
      <c r="D79" s="8">
        <f>(O79+Z79)</f>
        <v>289</v>
      </c>
      <c r="E79" s="8">
        <f>(P79+AA79)</f>
        <v>285</v>
      </c>
      <c r="F79" s="8">
        <f>(Q79+AB79)</f>
        <v>296</v>
      </c>
      <c r="G79" s="8">
        <f>(R79+AC79)</f>
        <v>290</v>
      </c>
      <c r="H79" s="9">
        <f t="shared" ref="H79:H81" si="52">(S79+AD79)</f>
        <v>292</v>
      </c>
      <c r="I79" s="8">
        <f>(T79+AE79)</f>
        <v>285</v>
      </c>
      <c r="J79" s="8">
        <f t="shared" ref="J79:L82" si="53">(U79+AF79)</f>
        <v>275</v>
      </c>
      <c r="K79" s="9">
        <f t="shared" si="53"/>
        <v>320</v>
      </c>
      <c r="L79" s="9">
        <f t="shared" si="53"/>
        <v>320</v>
      </c>
      <c r="M79" s="9">
        <f t="shared" ref="M79:AE79" si="54">(M21-M41)</f>
        <v>172</v>
      </c>
      <c r="N79" s="9">
        <f t="shared" si="54"/>
        <v>172</v>
      </c>
      <c r="O79" s="9">
        <f t="shared" si="54"/>
        <v>166</v>
      </c>
      <c r="P79" s="9">
        <f t="shared" si="54"/>
        <v>167</v>
      </c>
      <c r="Q79" s="9">
        <f t="shared" si="54"/>
        <v>167</v>
      </c>
      <c r="R79" s="9">
        <f t="shared" si="54"/>
        <v>160</v>
      </c>
      <c r="S79" s="9">
        <f t="shared" si="54"/>
        <v>162</v>
      </c>
      <c r="T79" s="9">
        <f t="shared" si="54"/>
        <v>162</v>
      </c>
      <c r="U79" s="9">
        <f t="shared" si="54"/>
        <v>159</v>
      </c>
      <c r="V79" s="9">
        <f t="shared" si="33"/>
        <v>178</v>
      </c>
      <c r="W79" s="9">
        <f t="shared" si="33"/>
        <v>179</v>
      </c>
      <c r="X79" s="9">
        <f t="shared" si="54"/>
        <v>125</v>
      </c>
      <c r="Y79" s="9">
        <f t="shared" si="54"/>
        <v>120</v>
      </c>
      <c r="Z79" s="9">
        <f t="shared" si="54"/>
        <v>123</v>
      </c>
      <c r="AA79" s="9">
        <f t="shared" si="54"/>
        <v>118</v>
      </c>
      <c r="AB79" s="9">
        <f t="shared" si="54"/>
        <v>129</v>
      </c>
      <c r="AC79" s="9">
        <f t="shared" si="54"/>
        <v>130</v>
      </c>
      <c r="AD79" s="9">
        <f t="shared" si="54"/>
        <v>130</v>
      </c>
      <c r="AE79" s="9">
        <f t="shared" si="54"/>
        <v>123</v>
      </c>
      <c r="AF79" s="9">
        <v>116</v>
      </c>
      <c r="AG79" s="9">
        <f t="shared" ref="AG79:AH79" si="55">(AG21-AG41)</f>
        <v>142</v>
      </c>
      <c r="AH79" s="9">
        <f t="shared" si="55"/>
        <v>141</v>
      </c>
    </row>
    <row r="80" spans="1:34" ht="28.8" x14ac:dyDescent="0.25">
      <c r="A80" s="8" t="s">
        <v>20</v>
      </c>
      <c r="B80" s="9">
        <f>(M80+X80)</f>
        <v>242.33333333333334</v>
      </c>
      <c r="C80" s="9">
        <f>(N80+Y80)</f>
        <v>257</v>
      </c>
      <c r="D80" s="9">
        <f>(O80+Z80)</f>
        <v>275.58333333333337</v>
      </c>
      <c r="E80" s="9">
        <f>(P80+AA80)</f>
        <v>266.66666666666669</v>
      </c>
      <c r="F80" s="9">
        <f>(Q80+AB80)</f>
        <v>265.08333333333331</v>
      </c>
      <c r="G80" s="9">
        <f>(R80+AC80)</f>
        <v>261</v>
      </c>
      <c r="H80" s="9">
        <f t="shared" si="52"/>
        <v>258.33333333333337</v>
      </c>
      <c r="I80" s="9">
        <f>(T80+AE80)</f>
        <v>276</v>
      </c>
      <c r="J80" s="9">
        <f t="shared" si="53"/>
        <v>274</v>
      </c>
      <c r="K80" s="9">
        <f t="shared" si="53"/>
        <v>252.25</v>
      </c>
      <c r="L80" s="9">
        <f t="shared" si="53"/>
        <v>271.33333333333337</v>
      </c>
      <c r="M80" s="9">
        <f t="shared" ref="M80:AE80" si="56">(M22-M42)</f>
        <v>143.33333333333334</v>
      </c>
      <c r="N80" s="9">
        <f t="shared" si="56"/>
        <v>151.5</v>
      </c>
      <c r="O80" s="9">
        <f t="shared" si="56"/>
        <v>162.83333333333334</v>
      </c>
      <c r="P80" s="9">
        <f t="shared" si="56"/>
        <v>160.08333333333334</v>
      </c>
      <c r="Q80" s="9">
        <f t="shared" si="56"/>
        <v>155</v>
      </c>
      <c r="R80" s="9">
        <f t="shared" si="56"/>
        <v>151.83333333333334</v>
      </c>
      <c r="S80" s="9">
        <f t="shared" si="56"/>
        <v>151.33333333333334</v>
      </c>
      <c r="T80" s="9">
        <f t="shared" si="56"/>
        <v>164</v>
      </c>
      <c r="U80" s="9">
        <f t="shared" si="56"/>
        <v>165</v>
      </c>
      <c r="V80" s="9">
        <f t="shared" si="33"/>
        <v>154</v>
      </c>
      <c r="W80" s="9">
        <f t="shared" si="33"/>
        <v>166.58333333333334</v>
      </c>
      <c r="X80" s="9">
        <f t="shared" si="56"/>
        <v>99</v>
      </c>
      <c r="Y80" s="9">
        <f t="shared" si="56"/>
        <v>105.5</v>
      </c>
      <c r="Z80" s="9">
        <f t="shared" si="56"/>
        <v>112.75</v>
      </c>
      <c r="AA80" s="9">
        <f t="shared" si="56"/>
        <v>106.58333333333333</v>
      </c>
      <c r="AB80" s="9">
        <f t="shared" si="56"/>
        <v>110.08333333333333</v>
      </c>
      <c r="AC80" s="9">
        <f t="shared" si="56"/>
        <v>109.16666666666667</v>
      </c>
      <c r="AD80" s="9">
        <f t="shared" si="56"/>
        <v>107</v>
      </c>
      <c r="AE80" s="9">
        <f t="shared" si="56"/>
        <v>112</v>
      </c>
      <c r="AF80" s="9">
        <v>109</v>
      </c>
      <c r="AG80" s="9">
        <f t="shared" ref="AG80:AH80" si="57">(AG22-AG42)</f>
        <v>98.25</v>
      </c>
      <c r="AH80" s="9">
        <f t="shared" si="57"/>
        <v>104.75</v>
      </c>
    </row>
    <row r="81" spans="1:34" ht="28.8" x14ac:dyDescent="0.25">
      <c r="A81" s="8" t="s">
        <v>21</v>
      </c>
      <c r="B81" s="9">
        <f>(M81+X81)</f>
        <v>56.333333333333329</v>
      </c>
      <c r="C81" s="9">
        <f>(N81+Y81)</f>
        <v>59.416666666666671</v>
      </c>
      <c r="D81" s="9">
        <f>(O81+Z81)</f>
        <v>56.583333333333336</v>
      </c>
      <c r="E81" s="9">
        <f>(P81+AA81)</f>
        <v>53.666666666666664</v>
      </c>
      <c r="F81" s="9">
        <f>(Q81+AB81)</f>
        <v>53.166666666666671</v>
      </c>
      <c r="G81" s="9">
        <f>(R81+AC81)</f>
        <v>53</v>
      </c>
      <c r="H81" s="9">
        <f t="shared" si="52"/>
        <v>54.25</v>
      </c>
      <c r="I81" s="9">
        <f>(T81+AE81)</f>
        <v>52</v>
      </c>
      <c r="J81" s="9">
        <f t="shared" si="53"/>
        <v>49</v>
      </c>
      <c r="K81" s="9">
        <f t="shared" si="53"/>
        <v>47.5</v>
      </c>
      <c r="L81" s="9">
        <f t="shared" si="53"/>
        <v>50.083333333333329</v>
      </c>
      <c r="M81" s="9">
        <f t="shared" ref="M81:AE81" si="58">(M23-M43)</f>
        <v>32.5</v>
      </c>
      <c r="N81" s="9">
        <f t="shared" si="58"/>
        <v>34.75</v>
      </c>
      <c r="O81" s="9">
        <f t="shared" si="58"/>
        <v>32.083333333333336</v>
      </c>
      <c r="P81" s="9">
        <f t="shared" si="58"/>
        <v>31.916666666666664</v>
      </c>
      <c r="Q81" s="9">
        <f t="shared" si="58"/>
        <v>31.75</v>
      </c>
      <c r="R81" s="9">
        <f t="shared" si="58"/>
        <v>30</v>
      </c>
      <c r="S81" s="9">
        <f t="shared" si="58"/>
        <v>32.25</v>
      </c>
      <c r="T81" s="9">
        <f t="shared" si="58"/>
        <v>31</v>
      </c>
      <c r="U81" s="9">
        <f t="shared" si="58"/>
        <v>29</v>
      </c>
      <c r="V81" s="9">
        <f t="shared" si="33"/>
        <v>26.083333333333332</v>
      </c>
      <c r="W81" s="9">
        <f t="shared" si="33"/>
        <v>27.75</v>
      </c>
      <c r="X81" s="9">
        <f t="shared" si="58"/>
        <v>23.833333333333332</v>
      </c>
      <c r="Y81" s="9">
        <f t="shared" si="58"/>
        <v>24.666666666666668</v>
      </c>
      <c r="Z81" s="9">
        <f t="shared" si="58"/>
        <v>24.5</v>
      </c>
      <c r="AA81" s="9">
        <f t="shared" si="58"/>
        <v>21.75</v>
      </c>
      <c r="AB81" s="9">
        <f t="shared" si="58"/>
        <v>21.416666666666668</v>
      </c>
      <c r="AC81" s="9">
        <f t="shared" si="58"/>
        <v>23</v>
      </c>
      <c r="AD81" s="9">
        <f t="shared" si="58"/>
        <v>22</v>
      </c>
      <c r="AE81" s="9">
        <f t="shared" si="58"/>
        <v>21</v>
      </c>
      <c r="AF81" s="9">
        <v>20</v>
      </c>
      <c r="AG81" s="9">
        <f t="shared" ref="AG81:AH81" si="59">(AG23-AG43)</f>
        <v>21.416666666666668</v>
      </c>
      <c r="AH81" s="9">
        <f t="shared" si="59"/>
        <v>22.333333333333332</v>
      </c>
    </row>
    <row r="82" spans="1:34" ht="14.4" x14ac:dyDescent="0.25">
      <c r="A82" s="7" t="s">
        <v>13</v>
      </c>
      <c r="B82" s="9">
        <f>(M82+X82)</f>
        <v>595.66666666666674</v>
      </c>
      <c r="C82" s="9">
        <f>(N82+Y82)</f>
        <v>608.41666666666663</v>
      </c>
      <c r="D82" s="9">
        <f>(O82+Z82)</f>
        <v>621.16666666666674</v>
      </c>
      <c r="E82" s="9">
        <f>(P82+AA82)</f>
        <v>605.33333333333337</v>
      </c>
      <c r="F82" s="9">
        <f>(Q82+AB82)</f>
        <v>614.25</v>
      </c>
      <c r="G82" s="9">
        <f>(R82+AC82)</f>
        <v>604</v>
      </c>
      <c r="H82" s="9">
        <f>(S82+AD82)</f>
        <v>604.58333333333337</v>
      </c>
      <c r="I82" s="9">
        <f>(T82+AE82)</f>
        <v>613</v>
      </c>
      <c r="J82" s="9">
        <f t="shared" si="53"/>
        <v>598</v>
      </c>
      <c r="K82" s="9">
        <f t="shared" si="53"/>
        <v>619.75</v>
      </c>
      <c r="L82" s="9">
        <f t="shared" si="53"/>
        <v>641.41666666666674</v>
      </c>
      <c r="M82" s="9">
        <f t="shared" ref="M82:AH82" si="60">SUM(M79:M81)</f>
        <v>347.83333333333337</v>
      </c>
      <c r="N82" s="9">
        <f t="shared" si="60"/>
        <v>358.25</v>
      </c>
      <c r="O82" s="9">
        <f t="shared" si="60"/>
        <v>360.91666666666669</v>
      </c>
      <c r="P82" s="9">
        <f t="shared" si="60"/>
        <v>359.00000000000006</v>
      </c>
      <c r="Q82" s="9">
        <f t="shared" si="60"/>
        <v>353.75</v>
      </c>
      <c r="R82" s="9">
        <f t="shared" si="60"/>
        <v>341.83333333333337</v>
      </c>
      <c r="S82" s="9">
        <f t="shared" si="60"/>
        <v>345.58333333333337</v>
      </c>
      <c r="T82" s="9">
        <f t="shared" si="60"/>
        <v>357</v>
      </c>
      <c r="U82" s="9">
        <f t="shared" si="60"/>
        <v>353</v>
      </c>
      <c r="V82" s="9">
        <f t="shared" si="33"/>
        <v>358.08333333333331</v>
      </c>
      <c r="W82" s="9">
        <f t="shared" si="33"/>
        <v>373.33333333333337</v>
      </c>
      <c r="X82" s="9">
        <f t="shared" si="60"/>
        <v>247.83333333333334</v>
      </c>
      <c r="Y82" s="9">
        <f t="shared" si="60"/>
        <v>250.16666666666666</v>
      </c>
      <c r="Z82" s="9">
        <f t="shared" si="60"/>
        <v>260.25</v>
      </c>
      <c r="AA82" s="9">
        <f t="shared" si="60"/>
        <v>246.33333333333331</v>
      </c>
      <c r="AB82" s="9">
        <f t="shared" si="60"/>
        <v>260.5</v>
      </c>
      <c r="AC82" s="9">
        <f t="shared" si="60"/>
        <v>262.16666666666669</v>
      </c>
      <c r="AD82" s="9">
        <f t="shared" si="60"/>
        <v>259</v>
      </c>
      <c r="AE82" s="9">
        <f t="shared" si="60"/>
        <v>256</v>
      </c>
      <c r="AF82" s="9">
        <f t="shared" si="60"/>
        <v>245</v>
      </c>
      <c r="AG82" s="9">
        <f t="shared" ref="AG82:AH82" si="61">(AG24-AG44)</f>
        <v>261.66666666666669</v>
      </c>
      <c r="AH82" s="9">
        <f t="shared" si="61"/>
        <v>268.08333333333331</v>
      </c>
    </row>
    <row r="84" spans="1:34" ht="28.8" x14ac:dyDescent="0.25">
      <c r="A84" s="24" t="s">
        <v>29</v>
      </c>
    </row>
    <row r="85" spans="1:34" x14ac:dyDescent="0.25">
      <c r="B85">
        <v>2011</v>
      </c>
      <c r="C85">
        <v>2012</v>
      </c>
      <c r="D85">
        <v>2013</v>
      </c>
      <c r="E85">
        <v>2014</v>
      </c>
      <c r="F85">
        <v>2015</v>
      </c>
      <c r="G85">
        <v>2016</v>
      </c>
      <c r="H85" s="45">
        <v>2017</v>
      </c>
      <c r="I85" s="45">
        <v>2018</v>
      </c>
      <c r="J85" s="45">
        <v>2019</v>
      </c>
      <c r="K85">
        <v>2020</v>
      </c>
      <c r="L85">
        <v>2021</v>
      </c>
    </row>
    <row r="86" spans="1:34" x14ac:dyDescent="0.25">
      <c r="A86" t="s">
        <v>30</v>
      </c>
      <c r="B86" s="22">
        <v>177511.91666666654</v>
      </c>
      <c r="C86" s="22">
        <v>179272.0833333332</v>
      </c>
      <c r="D86" s="22">
        <v>183015.58333333343</v>
      </c>
      <c r="E86" s="22">
        <v>185697.16666666666</v>
      </c>
      <c r="F86" s="22">
        <v>190678.50000000009</v>
      </c>
      <c r="G86" s="22">
        <v>196152.8333333334</v>
      </c>
      <c r="H86" s="22">
        <v>200756.41666666666</v>
      </c>
      <c r="I86" s="22">
        <v>205212.41666666669</v>
      </c>
      <c r="J86" s="23">
        <v>208925.16666666657</v>
      </c>
      <c r="K86" s="23">
        <v>203367</v>
      </c>
      <c r="L86" s="23">
        <v>208666</v>
      </c>
    </row>
    <row r="87" spans="1:34" x14ac:dyDescent="0.25">
      <c r="B87" s="21">
        <v>177511.91666666654</v>
      </c>
      <c r="C87" s="21">
        <v>179272.0833333332</v>
      </c>
      <c r="D87" s="21">
        <v>183015.58333333343</v>
      </c>
      <c r="E87" s="21">
        <v>185697.16666666666</v>
      </c>
      <c r="F87" s="21">
        <v>190678.50000000009</v>
      </c>
      <c r="G87" s="21">
        <v>196289.08333333346</v>
      </c>
      <c r="H87" s="21">
        <v>200088.83333333331</v>
      </c>
      <c r="I87" s="21">
        <v>204722.75</v>
      </c>
      <c r="J87" s="21">
        <v>208929.91666666648</v>
      </c>
      <c r="K87" s="21">
        <v>203366.58333333326</v>
      </c>
      <c r="L87" s="21">
        <v>208666</v>
      </c>
    </row>
    <row r="89" spans="1:34" ht="28.8" x14ac:dyDescent="0.25">
      <c r="A89" s="24" t="s">
        <v>31</v>
      </c>
    </row>
    <row r="90" spans="1:34" x14ac:dyDescent="0.25">
      <c r="B90">
        <v>2011</v>
      </c>
      <c r="C90">
        <v>2012</v>
      </c>
      <c r="D90">
        <v>2013</v>
      </c>
      <c r="E90">
        <v>2014</v>
      </c>
      <c r="F90">
        <v>2015</v>
      </c>
      <c r="G90">
        <v>2016</v>
      </c>
      <c r="H90">
        <v>2017</v>
      </c>
      <c r="I90">
        <v>2018</v>
      </c>
      <c r="J90">
        <v>2019</v>
      </c>
      <c r="K90">
        <v>2020</v>
      </c>
      <c r="L90">
        <v>2021</v>
      </c>
    </row>
    <row r="91" spans="1:34" x14ac:dyDescent="0.25">
      <c r="A91" t="s">
        <v>30</v>
      </c>
      <c r="B91" s="22">
        <v>13066.333333333336</v>
      </c>
      <c r="C91" s="22">
        <v>9838.0000000000018</v>
      </c>
      <c r="D91" s="22">
        <v>7726.833333333333</v>
      </c>
      <c r="E91" s="22">
        <v>6474.3333333333339</v>
      </c>
      <c r="F91" s="22">
        <v>5341.8333333333321</v>
      </c>
      <c r="G91" s="22">
        <v>4324.4999999999982</v>
      </c>
      <c r="H91" s="22">
        <v>4171.1666666666661</v>
      </c>
      <c r="I91" s="22">
        <v>4642.9166666666652</v>
      </c>
      <c r="J91" s="23">
        <v>7237.7500000000018</v>
      </c>
      <c r="K91" s="23">
        <v>16511</v>
      </c>
      <c r="L91" s="23">
        <v>15082</v>
      </c>
    </row>
    <row r="92" spans="1:34" x14ac:dyDescent="0.25"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4" spans="1:34" x14ac:dyDescent="0.25">
      <c r="A94" t="s">
        <v>32</v>
      </c>
    </row>
    <row r="95" spans="1:34" x14ac:dyDescent="0.25">
      <c r="B95">
        <v>2011</v>
      </c>
      <c r="C95">
        <v>2012</v>
      </c>
      <c r="D95">
        <v>2013</v>
      </c>
      <c r="E95">
        <v>2014</v>
      </c>
      <c r="F95">
        <v>2015</v>
      </c>
      <c r="G95">
        <v>2016</v>
      </c>
      <c r="H95">
        <v>2017</v>
      </c>
      <c r="I95">
        <v>2018</v>
      </c>
      <c r="J95">
        <v>2019</v>
      </c>
      <c r="K95">
        <v>2020</v>
      </c>
      <c r="L95">
        <v>2021</v>
      </c>
    </row>
    <row r="96" spans="1:34" x14ac:dyDescent="0.25">
      <c r="A96" t="s">
        <v>30</v>
      </c>
      <c r="B96" s="25">
        <v>7.3662572499760839E-2</v>
      </c>
      <c r="C96" s="25">
        <v>5.4983345728946843E-2</v>
      </c>
      <c r="D96" s="25">
        <v>4.2359618426924622E-2</v>
      </c>
      <c r="E96" s="25">
        <v>3.4927601868295972E-2</v>
      </c>
      <c r="F96" s="25">
        <v>2.8045564541485962E-2</v>
      </c>
      <c r="G96" s="26">
        <v>2.2082649243138103E-2</v>
      </c>
      <c r="H96" s="26">
        <v>2.0795363743357023E-2</v>
      </c>
      <c r="I96" s="26">
        <v>2.2633060953891337E-2</v>
      </c>
      <c r="J96" s="27">
        <v>3.4645136977222213E-2</v>
      </c>
      <c r="K96" s="27">
        <v>8.1000000000000003E-2</v>
      </c>
      <c r="L96" s="27">
        <v>7.1999999999999995E-2</v>
      </c>
    </row>
    <row r="97" spans="1:13" x14ac:dyDescent="0.25"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</row>
    <row r="99" spans="1:13" ht="28.8" x14ac:dyDescent="0.25">
      <c r="A99" s="24" t="s">
        <v>33</v>
      </c>
    </row>
    <row r="100" spans="1:13" x14ac:dyDescent="0.25">
      <c r="B100">
        <v>2011</v>
      </c>
      <c r="C100">
        <v>2012</v>
      </c>
      <c r="D100">
        <v>2013</v>
      </c>
      <c r="E100">
        <v>2014</v>
      </c>
      <c r="F100">
        <v>2015</v>
      </c>
      <c r="G100">
        <v>2016</v>
      </c>
      <c r="H100">
        <v>2017</v>
      </c>
      <c r="I100">
        <v>2018</v>
      </c>
      <c r="J100">
        <v>2019</v>
      </c>
      <c r="K100">
        <v>2020</v>
      </c>
      <c r="L100">
        <v>2021</v>
      </c>
    </row>
    <row r="101" spans="1:13" x14ac:dyDescent="0.25">
      <c r="A101" t="s">
        <v>30</v>
      </c>
      <c r="B101" s="22">
        <v>164445.5833333334</v>
      </c>
      <c r="C101" s="22">
        <v>169434.08333333343</v>
      </c>
      <c r="D101" s="22">
        <v>175288.75000000012</v>
      </c>
      <c r="E101" s="22">
        <v>179222.83333333337</v>
      </c>
      <c r="F101" s="22">
        <v>185336.66666666672</v>
      </c>
      <c r="G101" s="22">
        <v>191828.33333333334</v>
      </c>
      <c r="H101" s="22">
        <v>196592.00000000003</v>
      </c>
      <c r="I101" s="22">
        <v>200569.5</v>
      </c>
      <c r="J101" s="23">
        <v>201687.33333333337</v>
      </c>
      <c r="K101" s="23"/>
      <c r="L101" s="23"/>
    </row>
    <row r="102" spans="1:13" x14ac:dyDescent="0.25">
      <c r="B102" s="22">
        <v>164445.50000000009</v>
      </c>
      <c r="C102" s="22">
        <v>169434.33333333343</v>
      </c>
      <c r="D102" s="22">
        <v>175288.91666666677</v>
      </c>
      <c r="E102" s="22">
        <v>179222.75000000009</v>
      </c>
      <c r="F102" s="22">
        <v>185337.08333333334</v>
      </c>
      <c r="G102" s="47">
        <v>191968.58333333326</v>
      </c>
      <c r="H102" s="47">
        <v>195905.08333333334</v>
      </c>
      <c r="I102" s="47">
        <v>200079.91666666666</v>
      </c>
      <c r="J102" s="47">
        <v>201692.08333333334</v>
      </c>
      <c r="K102" s="22">
        <v>186855.73666666669</v>
      </c>
      <c r="L102">
        <v>193583.99999999991</v>
      </c>
      <c r="M102" s="22"/>
    </row>
  </sheetData>
  <mergeCells count="3">
    <mergeCell ref="B65:J65"/>
    <mergeCell ref="M65:U65"/>
    <mergeCell ref="X65:AF6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Y92"/>
  <sheetViews>
    <sheetView tabSelected="1" topLeftCell="H1" workbookViewId="0">
      <selection activeCell="AA19" sqref="AA19"/>
    </sheetView>
  </sheetViews>
  <sheetFormatPr defaultRowHeight="13.8" x14ac:dyDescent="0.25"/>
  <cols>
    <col min="2" max="9" width="10.296875" bestFit="1" customWidth="1"/>
    <col min="15" max="15" width="10.296875" bestFit="1" customWidth="1"/>
  </cols>
  <sheetData>
    <row r="1" spans="1:25" s="4" customFormat="1" ht="18" x14ac:dyDescent="0.35">
      <c r="A1" s="3" t="s">
        <v>2</v>
      </c>
    </row>
    <row r="2" spans="1:25" ht="18" x14ac:dyDescent="0.35">
      <c r="A2" s="2" t="s">
        <v>3</v>
      </c>
    </row>
    <row r="3" spans="1:25" ht="14.4" x14ac:dyDescent="0.3">
      <c r="A3" s="1" t="s">
        <v>0</v>
      </c>
      <c r="B3" t="s">
        <v>4</v>
      </c>
    </row>
    <row r="4" spans="1:25" ht="14.4" x14ac:dyDescent="0.3">
      <c r="A4" s="1" t="s">
        <v>1</v>
      </c>
      <c r="B4" s="5">
        <v>44021</v>
      </c>
    </row>
    <row r="7" spans="1:25" x14ac:dyDescent="0.25">
      <c r="A7" s="20" t="s">
        <v>5</v>
      </c>
      <c r="N7" s="28" t="s">
        <v>5</v>
      </c>
      <c r="O7" s="29"/>
    </row>
    <row r="8" spans="1:25" x14ac:dyDescent="0.25">
      <c r="B8" s="20">
        <v>2011</v>
      </c>
      <c r="C8" s="20">
        <v>2012</v>
      </c>
      <c r="D8" s="20">
        <v>2013</v>
      </c>
      <c r="E8" s="20">
        <v>2014</v>
      </c>
      <c r="F8" s="20">
        <v>2015</v>
      </c>
      <c r="G8" s="20">
        <v>2016</v>
      </c>
      <c r="H8" s="20">
        <v>2017</v>
      </c>
      <c r="I8" s="20">
        <v>2018</v>
      </c>
      <c r="J8" s="20">
        <v>2019</v>
      </c>
      <c r="K8" s="20">
        <v>2020</v>
      </c>
      <c r="L8" s="20">
        <v>2021</v>
      </c>
      <c r="N8" s="20"/>
      <c r="O8" s="20">
        <v>2011</v>
      </c>
      <c r="P8" s="20">
        <v>2012</v>
      </c>
      <c r="Q8" s="20">
        <v>2013</v>
      </c>
      <c r="R8" s="20">
        <v>2014</v>
      </c>
      <c r="S8" s="20">
        <v>2015</v>
      </c>
      <c r="T8" s="20">
        <v>2016</v>
      </c>
      <c r="U8" s="20">
        <v>2017</v>
      </c>
      <c r="V8" s="20">
        <v>2018</v>
      </c>
      <c r="W8" s="20">
        <v>2019</v>
      </c>
      <c r="X8" s="20">
        <v>2020</v>
      </c>
      <c r="Y8" s="20">
        <v>2021</v>
      </c>
    </row>
    <row r="9" spans="1:25" x14ac:dyDescent="0.25">
      <c r="A9" t="s">
        <v>9</v>
      </c>
      <c r="B9" s="21">
        <v>9428.8333333333321</v>
      </c>
      <c r="C9" s="21">
        <v>9626.75</v>
      </c>
      <c r="D9" s="21">
        <v>9895.5833333333321</v>
      </c>
      <c r="E9" s="21">
        <v>9883.1666666666679</v>
      </c>
      <c r="F9" s="21">
        <v>10051.666666666668</v>
      </c>
      <c r="G9" s="21">
        <v>10315.5</v>
      </c>
      <c r="H9" s="21">
        <v>10512.916666666668</v>
      </c>
      <c r="I9" s="21">
        <v>10397</v>
      </c>
      <c r="J9" s="21">
        <v>10372</v>
      </c>
      <c r="K9" s="21">
        <v>10144</v>
      </c>
      <c r="L9" s="21">
        <v>10250.666666666668</v>
      </c>
      <c r="N9" s="20" t="s">
        <v>25</v>
      </c>
      <c r="O9" s="21">
        <f>B13</f>
        <v>10375.666666666664</v>
      </c>
      <c r="P9" s="21">
        <f>C13</f>
        <v>10597.166666666666</v>
      </c>
      <c r="Q9" s="21">
        <f>D13</f>
        <v>10884.25</v>
      </c>
      <c r="R9" s="21">
        <f>E13</f>
        <v>10877.25</v>
      </c>
      <c r="S9" s="21">
        <f>F13</f>
        <v>11089.5</v>
      </c>
      <c r="T9" s="21">
        <f>G13</f>
        <v>11381.25</v>
      </c>
      <c r="U9" s="21">
        <f>H13</f>
        <v>11602.666666666668</v>
      </c>
      <c r="V9" s="21">
        <f>I13</f>
        <v>11485</v>
      </c>
      <c r="W9" s="21">
        <f>J13</f>
        <v>11459</v>
      </c>
      <c r="X9" s="21">
        <f t="shared" ref="X9:Y9" si="0">K13</f>
        <v>11183</v>
      </c>
      <c r="Y9" s="21">
        <f t="shared" si="0"/>
        <v>11256.666666666668</v>
      </c>
    </row>
    <row r="10" spans="1:25" x14ac:dyDescent="0.25">
      <c r="A10" t="s">
        <v>10</v>
      </c>
      <c r="B10" s="21">
        <v>544.91666666666663</v>
      </c>
      <c r="C10" s="21">
        <v>550.66666666666674</v>
      </c>
      <c r="D10" s="21">
        <v>556.33333333333326</v>
      </c>
      <c r="E10" s="21">
        <v>556.41666666666674</v>
      </c>
      <c r="F10" s="21">
        <v>577.16666666666674</v>
      </c>
      <c r="G10" s="21">
        <v>587.58333333333326</v>
      </c>
      <c r="H10" s="21">
        <v>591.75</v>
      </c>
      <c r="I10" s="21">
        <v>589</v>
      </c>
      <c r="J10" s="21">
        <v>588</v>
      </c>
      <c r="K10" s="21">
        <v>568</v>
      </c>
      <c r="L10" s="21">
        <v>584</v>
      </c>
      <c r="N10" s="20" t="s">
        <v>26</v>
      </c>
      <c r="O10" s="21">
        <f>B19</f>
        <v>2361.6666666666665</v>
      </c>
      <c r="P10" s="21">
        <f>C19</f>
        <v>2322</v>
      </c>
      <c r="Q10" s="21">
        <f>D19</f>
        <v>2343.3333333333335</v>
      </c>
      <c r="R10" s="21">
        <f>E19</f>
        <v>2350.5833333333335</v>
      </c>
      <c r="S10" s="21">
        <f>F19</f>
        <v>2417.4166666666665</v>
      </c>
      <c r="T10" s="21">
        <f>G19</f>
        <v>2515.3333333333335</v>
      </c>
      <c r="U10" s="21">
        <f>H19</f>
        <v>2742.9166666666665</v>
      </c>
      <c r="V10" s="21">
        <f>I19</f>
        <v>2928</v>
      </c>
      <c r="W10" s="21">
        <f>J19</f>
        <v>2647</v>
      </c>
      <c r="X10" s="21">
        <f t="shared" ref="X10:Y10" si="1">K19</f>
        <v>2987</v>
      </c>
      <c r="Y10" s="21">
        <f t="shared" si="1"/>
        <v>2840</v>
      </c>
    </row>
    <row r="11" spans="1:25" x14ac:dyDescent="0.25">
      <c r="A11" t="s">
        <v>11</v>
      </c>
      <c r="B11" s="21">
        <v>226</v>
      </c>
      <c r="C11" s="21">
        <v>235.5</v>
      </c>
      <c r="D11" s="21">
        <v>241.83333333333331</v>
      </c>
      <c r="E11" s="21">
        <v>247.66666666666669</v>
      </c>
      <c r="F11" s="21">
        <v>267.16666666666669</v>
      </c>
      <c r="G11" s="21">
        <v>285</v>
      </c>
      <c r="H11" s="21">
        <v>303.58333333333331</v>
      </c>
      <c r="I11" s="21">
        <v>306</v>
      </c>
      <c r="J11" s="21">
        <v>308</v>
      </c>
      <c r="K11" s="21">
        <v>285</v>
      </c>
      <c r="L11" s="21">
        <v>237</v>
      </c>
      <c r="N11" s="20" t="s">
        <v>27</v>
      </c>
      <c r="O11" s="21">
        <f>B24</f>
        <v>633.66666666666674</v>
      </c>
      <c r="P11" s="21">
        <f>C24</f>
        <v>634.41666666666663</v>
      </c>
      <c r="Q11" s="21">
        <f>D24</f>
        <v>647.16666666666674</v>
      </c>
      <c r="R11" s="21">
        <f>E24</f>
        <v>638.33333333333337</v>
      </c>
      <c r="S11" s="21">
        <f>F24</f>
        <v>645.24999999999989</v>
      </c>
      <c r="T11" s="21">
        <f>G24</f>
        <v>636</v>
      </c>
      <c r="U11" s="21">
        <f>H24</f>
        <v>637.66666666666674</v>
      </c>
      <c r="V11" s="21">
        <f>I24</f>
        <v>638</v>
      </c>
      <c r="W11" s="21">
        <f>J24</f>
        <v>638</v>
      </c>
      <c r="X11" s="21">
        <f t="shared" ref="X11:Y11" si="2">K24</f>
        <v>666.75</v>
      </c>
      <c r="Y11" s="21">
        <f t="shared" si="2"/>
        <v>682.41666666666674</v>
      </c>
    </row>
    <row r="12" spans="1:25" x14ac:dyDescent="0.25">
      <c r="A12" t="s">
        <v>12</v>
      </c>
      <c r="B12" s="21">
        <v>175.91666666666669</v>
      </c>
      <c r="C12" s="21">
        <v>184.25</v>
      </c>
      <c r="D12" s="21">
        <v>190.5</v>
      </c>
      <c r="E12" s="21">
        <v>190</v>
      </c>
      <c r="F12" s="21">
        <v>193.5</v>
      </c>
      <c r="G12" s="21">
        <v>193.16666666666669</v>
      </c>
      <c r="H12" s="21">
        <v>194.41666666666666</v>
      </c>
      <c r="I12" s="21">
        <v>193</v>
      </c>
      <c r="J12" s="21">
        <v>191</v>
      </c>
      <c r="K12" s="21">
        <v>186</v>
      </c>
      <c r="L12" s="21">
        <v>185</v>
      </c>
      <c r="N12" s="20" t="s">
        <v>28</v>
      </c>
      <c r="O12" s="21">
        <f>B26</f>
        <v>177511.91666666654</v>
      </c>
      <c r="P12" s="21">
        <f>C26</f>
        <v>179272.0833333332</v>
      </c>
      <c r="Q12" s="21">
        <f>D26</f>
        <v>183015.58333333343</v>
      </c>
      <c r="R12" s="21">
        <f>E26</f>
        <v>185697.16666666666</v>
      </c>
      <c r="S12" s="21">
        <f>F26</f>
        <v>190678.50000000009</v>
      </c>
      <c r="T12" s="21">
        <f>G26</f>
        <v>196152.8333333334</v>
      </c>
      <c r="U12" s="21">
        <v>200089</v>
      </c>
      <c r="V12" s="21">
        <v>204723</v>
      </c>
      <c r="W12" s="21">
        <v>208930</v>
      </c>
      <c r="X12" s="21">
        <v>203367</v>
      </c>
      <c r="Y12" s="21">
        <v>208666</v>
      </c>
    </row>
    <row r="13" spans="1:25" x14ac:dyDescent="0.25">
      <c r="A13" t="s">
        <v>13</v>
      </c>
      <c r="B13" s="21">
        <f>SUM(B9:B12)</f>
        <v>10375.666666666664</v>
      </c>
      <c r="C13" s="21">
        <f t="shared" ref="C13:L13" si="3">SUM(C9:C12)</f>
        <v>10597.166666666666</v>
      </c>
      <c r="D13" s="21">
        <f t="shared" si="3"/>
        <v>10884.25</v>
      </c>
      <c r="E13" s="21">
        <f t="shared" si="3"/>
        <v>10877.25</v>
      </c>
      <c r="F13" s="21">
        <f t="shared" si="3"/>
        <v>11089.5</v>
      </c>
      <c r="G13" s="21">
        <f t="shared" si="3"/>
        <v>11381.25</v>
      </c>
      <c r="H13" s="21">
        <f t="shared" si="3"/>
        <v>11602.666666666668</v>
      </c>
      <c r="I13" s="21">
        <f t="shared" si="3"/>
        <v>11485</v>
      </c>
      <c r="J13" s="21">
        <f t="shared" si="3"/>
        <v>11459</v>
      </c>
      <c r="K13" s="21">
        <f t="shared" si="3"/>
        <v>11183</v>
      </c>
      <c r="L13" s="21">
        <f t="shared" si="3"/>
        <v>11256.666666666668</v>
      </c>
    </row>
    <row r="14" spans="1:25" x14ac:dyDescent="0.25">
      <c r="B14" t="s">
        <v>14</v>
      </c>
      <c r="I14" t="s">
        <v>14</v>
      </c>
    </row>
    <row r="15" spans="1:25" x14ac:dyDescent="0.25">
      <c r="A15" t="s">
        <v>15</v>
      </c>
      <c r="B15" s="21">
        <v>1624</v>
      </c>
      <c r="C15" s="21">
        <v>1583</v>
      </c>
      <c r="D15" s="21">
        <v>1590</v>
      </c>
      <c r="E15" s="21">
        <v>1593</v>
      </c>
      <c r="F15" s="21">
        <v>1629</v>
      </c>
      <c r="G15" s="21">
        <v>1687</v>
      </c>
      <c r="H15" s="21">
        <v>1849</v>
      </c>
      <c r="I15" s="21">
        <v>2046</v>
      </c>
      <c r="J15" s="21">
        <v>1798</v>
      </c>
      <c r="K15" s="21">
        <v>2186</v>
      </c>
      <c r="L15" s="21">
        <v>2067</v>
      </c>
      <c r="N15" s="28" t="s">
        <v>22</v>
      </c>
      <c r="O15" s="29"/>
    </row>
    <row r="16" spans="1:25" x14ac:dyDescent="0.25">
      <c r="A16" t="s">
        <v>16</v>
      </c>
      <c r="B16" s="21">
        <v>486</v>
      </c>
      <c r="C16" s="21">
        <v>482.25</v>
      </c>
      <c r="D16" s="21">
        <v>489.75</v>
      </c>
      <c r="E16" s="21">
        <v>487.08333333333337</v>
      </c>
      <c r="F16" s="21">
        <v>498.66666666666663</v>
      </c>
      <c r="G16" s="21">
        <v>521.33333333333337</v>
      </c>
      <c r="H16" s="21">
        <v>552.66666666666663</v>
      </c>
      <c r="I16" s="21">
        <v>526</v>
      </c>
      <c r="J16" s="21">
        <v>494</v>
      </c>
      <c r="K16" s="21">
        <v>454</v>
      </c>
      <c r="L16" s="21">
        <v>443</v>
      </c>
      <c r="N16" s="20"/>
      <c r="O16" s="20">
        <v>2011</v>
      </c>
      <c r="P16" s="20">
        <v>2012</v>
      </c>
      <c r="Q16" s="20">
        <v>2013</v>
      </c>
      <c r="R16" s="20">
        <v>2014</v>
      </c>
      <c r="S16" s="20">
        <v>2015</v>
      </c>
      <c r="T16" s="20">
        <v>2016</v>
      </c>
      <c r="U16" s="20">
        <v>2017</v>
      </c>
      <c r="V16" s="20">
        <v>2018</v>
      </c>
      <c r="W16" s="20">
        <v>2019</v>
      </c>
      <c r="X16" s="20">
        <v>2020</v>
      </c>
      <c r="Y16" s="20">
        <v>2021</v>
      </c>
    </row>
    <row r="17" spans="1:25" x14ac:dyDescent="0.25">
      <c r="A17" t="s">
        <v>17</v>
      </c>
      <c r="B17" s="21">
        <v>217.75</v>
      </c>
      <c r="C17" s="21">
        <v>222.58333333333334</v>
      </c>
      <c r="D17" s="21">
        <v>228.5</v>
      </c>
      <c r="E17" s="21">
        <v>235.25</v>
      </c>
      <c r="F17" s="21">
        <v>252.83333333333331</v>
      </c>
      <c r="G17" s="21">
        <v>271.75</v>
      </c>
      <c r="H17" s="21">
        <v>309</v>
      </c>
      <c r="I17" s="21">
        <v>327</v>
      </c>
      <c r="J17" s="21">
        <v>327</v>
      </c>
      <c r="K17" s="21">
        <v>321</v>
      </c>
      <c r="L17" s="21">
        <v>300</v>
      </c>
      <c r="N17" s="20" t="s">
        <v>25</v>
      </c>
      <c r="O17" s="21">
        <f>B35</f>
        <v>622</v>
      </c>
      <c r="P17" s="21">
        <f>C35</f>
        <v>445</v>
      </c>
      <c r="Q17" s="21">
        <f>D35</f>
        <v>384</v>
      </c>
      <c r="R17" s="21">
        <f>E35</f>
        <v>360</v>
      </c>
      <c r="S17" s="21">
        <f>F35</f>
        <v>310</v>
      </c>
      <c r="T17" s="21">
        <f>G35</f>
        <v>269</v>
      </c>
      <c r="U17" s="21">
        <f>H35</f>
        <v>274</v>
      </c>
      <c r="V17" s="21">
        <f>I35</f>
        <v>262</v>
      </c>
      <c r="W17" s="21">
        <f>J35</f>
        <v>352</v>
      </c>
      <c r="X17">
        <v>671</v>
      </c>
      <c r="Y17">
        <v>573</v>
      </c>
    </row>
    <row r="18" spans="1:25" x14ac:dyDescent="0.25">
      <c r="A18" t="s">
        <v>18</v>
      </c>
      <c r="B18" s="21">
        <v>33.916666666666664</v>
      </c>
      <c r="C18" s="21">
        <v>34.166666666666664</v>
      </c>
      <c r="D18" s="21">
        <v>35.083333333333329</v>
      </c>
      <c r="E18" s="21">
        <v>35.25</v>
      </c>
      <c r="F18" s="21">
        <v>36.916666666666671</v>
      </c>
      <c r="G18" s="21">
        <v>35.25</v>
      </c>
      <c r="H18" s="21">
        <v>32.25</v>
      </c>
      <c r="I18" s="21">
        <v>29</v>
      </c>
      <c r="J18" s="21">
        <v>28</v>
      </c>
      <c r="K18" s="21">
        <v>26</v>
      </c>
      <c r="L18" s="21">
        <v>30</v>
      </c>
      <c r="N18" s="20" t="s">
        <v>26</v>
      </c>
      <c r="O18" s="21">
        <f>B41</f>
        <v>118</v>
      </c>
      <c r="P18" s="21">
        <f>C41</f>
        <v>94</v>
      </c>
      <c r="Q18" s="21">
        <f>D41</f>
        <v>75</v>
      </c>
      <c r="R18" s="21">
        <f>E41</f>
        <v>67</v>
      </c>
      <c r="S18" s="21">
        <f>F41</f>
        <v>55</v>
      </c>
      <c r="T18" s="21">
        <f>G41</f>
        <v>34</v>
      </c>
      <c r="U18" s="21">
        <f>H41</f>
        <v>32</v>
      </c>
      <c r="V18" s="21">
        <f>I41</f>
        <v>44</v>
      </c>
      <c r="W18" s="21">
        <f>J41</f>
        <v>74</v>
      </c>
      <c r="X18">
        <v>221</v>
      </c>
      <c r="Y18">
        <v>180</v>
      </c>
    </row>
    <row r="19" spans="1:25" x14ac:dyDescent="0.25">
      <c r="A19" t="s">
        <v>13</v>
      </c>
      <c r="B19" s="21">
        <f>SUM(B15:B18)</f>
        <v>2361.6666666666665</v>
      </c>
      <c r="C19" s="21">
        <f t="shared" ref="C19:L19" si="4">SUM(C15:C18)</f>
        <v>2322</v>
      </c>
      <c r="D19" s="21">
        <f t="shared" si="4"/>
        <v>2343.3333333333335</v>
      </c>
      <c r="E19" s="21">
        <f t="shared" si="4"/>
        <v>2350.5833333333335</v>
      </c>
      <c r="F19" s="21">
        <f t="shared" si="4"/>
        <v>2417.4166666666665</v>
      </c>
      <c r="G19" s="21">
        <f t="shared" si="4"/>
        <v>2515.3333333333335</v>
      </c>
      <c r="H19" s="21">
        <f t="shared" si="4"/>
        <v>2742.9166666666665</v>
      </c>
      <c r="I19" s="21">
        <f>SUM(I15:I18)</f>
        <v>2928</v>
      </c>
      <c r="J19" s="21">
        <f t="shared" si="4"/>
        <v>2647</v>
      </c>
      <c r="K19" s="21">
        <f t="shared" si="4"/>
        <v>2987</v>
      </c>
      <c r="L19" s="21">
        <f t="shared" si="4"/>
        <v>2840</v>
      </c>
      <c r="N19" s="20" t="s">
        <v>27</v>
      </c>
      <c r="O19" s="21">
        <f>B46</f>
        <v>38</v>
      </c>
      <c r="P19" s="21">
        <f>C46</f>
        <v>26</v>
      </c>
      <c r="Q19" s="21">
        <f>D46</f>
        <v>26</v>
      </c>
      <c r="R19" s="21">
        <f>E46</f>
        <v>33</v>
      </c>
      <c r="S19" s="21">
        <f>F46</f>
        <v>31</v>
      </c>
      <c r="T19" s="21">
        <f>G46</f>
        <v>32</v>
      </c>
      <c r="U19" s="21">
        <f>H46</f>
        <v>34</v>
      </c>
      <c r="V19" s="21">
        <f>I46</f>
        <v>25</v>
      </c>
      <c r="W19" s="21">
        <f>J46</f>
        <v>40</v>
      </c>
      <c r="X19">
        <v>47</v>
      </c>
      <c r="Y19">
        <v>41</v>
      </c>
    </row>
    <row r="20" spans="1:25" x14ac:dyDescent="0.25">
      <c r="C20" t="s">
        <v>14</v>
      </c>
      <c r="F20" t="s">
        <v>14</v>
      </c>
      <c r="N20" s="20" t="s">
        <v>28</v>
      </c>
      <c r="O20" s="21">
        <f>B48</f>
        <v>13066.333333333336</v>
      </c>
      <c r="P20" s="21">
        <f>C48</f>
        <v>9838.0000000000018</v>
      </c>
      <c r="Q20" s="21">
        <f>D48</f>
        <v>7726.833333333333</v>
      </c>
      <c r="R20" s="21">
        <f>E48</f>
        <v>6474.3333333333339</v>
      </c>
      <c r="S20" s="21">
        <f>F48</f>
        <v>5341.8333333333321</v>
      </c>
      <c r="T20" s="21">
        <f>G48</f>
        <v>4324.4999999999982</v>
      </c>
      <c r="U20" s="21">
        <f>H48</f>
        <v>4171.1666666666661</v>
      </c>
      <c r="V20" s="21">
        <f>I48</f>
        <v>4642.9166666666652</v>
      </c>
      <c r="W20" s="21">
        <f>J48</f>
        <v>7237.7500000000018</v>
      </c>
      <c r="X20">
        <v>16511</v>
      </c>
      <c r="Y20">
        <v>15082</v>
      </c>
    </row>
    <row r="21" spans="1:25" x14ac:dyDescent="0.25">
      <c r="A21" t="s">
        <v>19</v>
      </c>
      <c r="B21" s="21">
        <v>316</v>
      </c>
      <c r="C21" s="21">
        <v>305</v>
      </c>
      <c r="D21" s="21">
        <v>301</v>
      </c>
      <c r="E21" s="21">
        <v>296</v>
      </c>
      <c r="F21" s="21">
        <v>306</v>
      </c>
      <c r="G21" s="21">
        <v>297</v>
      </c>
      <c r="H21" s="21">
        <v>298</v>
      </c>
      <c r="I21" s="21">
        <v>293</v>
      </c>
      <c r="J21" s="21">
        <v>289</v>
      </c>
      <c r="K21" s="21">
        <v>337</v>
      </c>
      <c r="L21" s="21">
        <v>336</v>
      </c>
    </row>
    <row r="22" spans="1:25" x14ac:dyDescent="0.25">
      <c r="A22" t="s">
        <v>20</v>
      </c>
      <c r="B22" s="21">
        <v>257.33333333333337</v>
      </c>
      <c r="C22" s="21">
        <v>269</v>
      </c>
      <c r="D22" s="21">
        <v>288.58333333333337</v>
      </c>
      <c r="E22" s="21">
        <v>286.66666666666669</v>
      </c>
      <c r="F22" s="21">
        <v>284.08333333333331</v>
      </c>
      <c r="G22" s="21">
        <v>284</v>
      </c>
      <c r="H22" s="21">
        <v>284.91666666666669</v>
      </c>
      <c r="I22" s="21">
        <v>292</v>
      </c>
      <c r="J22" s="21">
        <v>298</v>
      </c>
      <c r="K22" s="21">
        <v>280.25</v>
      </c>
      <c r="L22" s="21">
        <v>295.33333333333337</v>
      </c>
      <c r="N22" s="28" t="s">
        <v>23</v>
      </c>
      <c r="O22" s="29"/>
    </row>
    <row r="23" spans="1:25" x14ac:dyDescent="0.25">
      <c r="A23" t="s">
        <v>21</v>
      </c>
      <c r="B23" s="21">
        <v>60.333333333333329</v>
      </c>
      <c r="C23" s="21">
        <v>60.416666666666671</v>
      </c>
      <c r="D23" s="21">
        <v>57.583333333333336</v>
      </c>
      <c r="E23" s="21">
        <v>55.666666666666664</v>
      </c>
      <c r="F23" s="21">
        <v>55.166666666666671</v>
      </c>
      <c r="G23" s="21">
        <v>55</v>
      </c>
      <c r="H23" s="21">
        <v>54.75</v>
      </c>
      <c r="I23" s="21">
        <v>53</v>
      </c>
      <c r="J23" s="21">
        <v>51</v>
      </c>
      <c r="K23" s="21">
        <v>49.5</v>
      </c>
      <c r="L23" s="21">
        <v>51.083333333333329</v>
      </c>
      <c r="N23" s="20"/>
      <c r="O23" s="20">
        <v>2011</v>
      </c>
      <c r="P23" s="20">
        <v>2012</v>
      </c>
      <c r="Q23" s="20">
        <v>2013</v>
      </c>
      <c r="R23" s="20">
        <v>2014</v>
      </c>
      <c r="S23" s="20">
        <v>2015</v>
      </c>
      <c r="T23" s="20">
        <v>2016</v>
      </c>
      <c r="U23" s="20">
        <v>2017</v>
      </c>
      <c r="V23" s="20">
        <v>2018</v>
      </c>
      <c r="W23" s="20">
        <v>2019</v>
      </c>
      <c r="X23" s="20">
        <v>2020</v>
      </c>
      <c r="Y23" s="20">
        <v>2021</v>
      </c>
    </row>
    <row r="24" spans="1:25" x14ac:dyDescent="0.25">
      <c r="A24" t="s">
        <v>13</v>
      </c>
      <c r="B24" s="21">
        <f>SUM(B21:B23)</f>
        <v>633.66666666666674</v>
      </c>
      <c r="C24" s="21">
        <f t="shared" ref="C24:L24" si="5">SUM(C21:C23)</f>
        <v>634.41666666666663</v>
      </c>
      <c r="D24" s="21">
        <f t="shared" si="5"/>
        <v>647.16666666666674</v>
      </c>
      <c r="E24" s="21">
        <f t="shared" si="5"/>
        <v>638.33333333333337</v>
      </c>
      <c r="F24" s="21">
        <f t="shared" si="5"/>
        <v>645.24999999999989</v>
      </c>
      <c r="G24" s="21">
        <f t="shared" si="5"/>
        <v>636</v>
      </c>
      <c r="H24" s="21">
        <f t="shared" si="5"/>
        <v>637.66666666666674</v>
      </c>
      <c r="I24" s="21">
        <f t="shared" si="5"/>
        <v>638</v>
      </c>
      <c r="J24" s="21">
        <f t="shared" si="5"/>
        <v>638</v>
      </c>
      <c r="K24" s="21">
        <f t="shared" si="5"/>
        <v>666.75</v>
      </c>
      <c r="L24" s="21">
        <f t="shared" si="5"/>
        <v>682.41666666666674</v>
      </c>
      <c r="N24" s="20" t="s">
        <v>25</v>
      </c>
      <c r="O24" s="25">
        <f>B57</f>
        <v>5.9947955151476225E-2</v>
      </c>
      <c r="P24" s="25">
        <f>C57</f>
        <v>4.1992356447478105E-2</v>
      </c>
      <c r="Q24" s="25">
        <f>D57</f>
        <v>3.528033626570503E-2</v>
      </c>
      <c r="R24" s="25">
        <f>E57</f>
        <v>3.3096600703302767E-2</v>
      </c>
      <c r="S24" s="25">
        <f>F57</f>
        <v>2.7954371252085306E-2</v>
      </c>
      <c r="T24" s="25">
        <f>G57</f>
        <v>2.3635365183964856E-2</v>
      </c>
      <c r="U24" s="25">
        <f>H57</f>
        <v>2.3615260859572509E-2</v>
      </c>
      <c r="V24" s="25">
        <f>I57</f>
        <v>2.281236395298215E-2</v>
      </c>
      <c r="W24" s="25">
        <f>J57</f>
        <v>3.0718212758530414E-2</v>
      </c>
      <c r="X24" s="25">
        <f t="shared" ref="X24:Y24" si="6">K57</f>
        <v>6.0001788428865201E-2</v>
      </c>
      <c r="Y24" s="25">
        <f t="shared" si="6"/>
        <v>5.0903168492745003E-2</v>
      </c>
    </row>
    <row r="25" spans="1:25" ht="14.4" x14ac:dyDescent="0.25">
      <c r="A25" s="24"/>
      <c r="H25" s="22"/>
      <c r="I25" s="22"/>
      <c r="J25" s="22"/>
      <c r="K25" s="22"/>
      <c r="L25" s="22"/>
      <c r="N25" s="20" t="s">
        <v>26</v>
      </c>
      <c r="O25" s="25">
        <f>B63</f>
        <v>4.9964714184897674E-2</v>
      </c>
      <c r="P25" s="25">
        <f>C63</f>
        <v>4.0482342807924204E-2</v>
      </c>
      <c r="Q25" s="25">
        <f>D63</f>
        <v>3.2005689900426737E-2</v>
      </c>
      <c r="R25" s="25">
        <f>E63</f>
        <v>2.8503562945368169E-2</v>
      </c>
      <c r="S25" s="25">
        <f>F63</f>
        <v>2.2751559860732878E-2</v>
      </c>
      <c r="T25" s="25">
        <f>G63</f>
        <v>1.351709514974821E-2</v>
      </c>
      <c r="U25" s="25">
        <f>H63</f>
        <v>1.1666413489290598E-2</v>
      </c>
      <c r="V25" s="25">
        <f>I63</f>
        <v>1.5027322404371584E-2</v>
      </c>
      <c r="W25" s="25">
        <f>J63</f>
        <v>2.7956176803928975E-2</v>
      </c>
      <c r="X25" s="25">
        <f t="shared" ref="X25:Y25" si="7">K63</f>
        <v>7.3999999999999996E-2</v>
      </c>
      <c r="Y25" s="25">
        <f t="shared" si="7"/>
        <v>6.3E-2</v>
      </c>
    </row>
    <row r="26" spans="1:25" x14ac:dyDescent="0.25">
      <c r="A26" t="s">
        <v>28</v>
      </c>
      <c r="B26" s="22">
        <v>177511.91666666654</v>
      </c>
      <c r="C26" s="22">
        <v>179272.0833333332</v>
      </c>
      <c r="D26" s="22">
        <v>183015.58333333343</v>
      </c>
      <c r="E26" s="22">
        <v>185697.16666666666</v>
      </c>
      <c r="F26" s="22">
        <v>190678.50000000009</v>
      </c>
      <c r="G26" s="22">
        <v>196152.8333333334</v>
      </c>
      <c r="H26" s="22">
        <v>200088.83333333331</v>
      </c>
      <c r="I26" s="22">
        <v>204722.75</v>
      </c>
      <c r="J26" s="22">
        <v>208929.91666666648</v>
      </c>
      <c r="K26" s="22">
        <v>203366.58333333326</v>
      </c>
      <c r="L26" s="22">
        <v>208666</v>
      </c>
      <c r="N26" s="20" t="s">
        <v>27</v>
      </c>
      <c r="O26" s="25">
        <f>B68</f>
        <v>5.9968437664387156E-2</v>
      </c>
      <c r="P26" s="25">
        <f>C68</f>
        <v>4.0982529883094712E-2</v>
      </c>
      <c r="Q26" s="25">
        <f>D68</f>
        <v>4.0175122328096828E-2</v>
      </c>
      <c r="R26" s="25">
        <f>E68</f>
        <v>5.1697127937336815E-2</v>
      </c>
      <c r="S26" s="25">
        <f>F68</f>
        <v>4.8043394033320426E-2</v>
      </c>
      <c r="T26" s="25">
        <f>G68</f>
        <v>5.0314465408805034E-2</v>
      </c>
      <c r="U26" s="25">
        <f>H68</f>
        <v>5.3319393622582326E-2</v>
      </c>
      <c r="V26" s="25">
        <f>I68</f>
        <v>3.918495297805643E-2</v>
      </c>
      <c r="W26" s="25">
        <f>J68</f>
        <v>6.2695924764890276E-2</v>
      </c>
      <c r="X26" s="25">
        <f t="shared" ref="X26:Y26" si="8">K68</f>
        <v>7.0000000000000007E-2</v>
      </c>
      <c r="Y26" s="25">
        <f t="shared" si="8"/>
        <v>0.06</v>
      </c>
    </row>
    <row r="27" spans="1:25" x14ac:dyDescent="0.25">
      <c r="N27" s="20" t="s">
        <v>28</v>
      </c>
      <c r="O27" s="25">
        <v>7.3662572499760839E-2</v>
      </c>
      <c r="P27" s="25">
        <v>5.4983345728946843E-2</v>
      </c>
      <c r="Q27" s="25">
        <v>4.2359618426924622E-2</v>
      </c>
      <c r="R27" s="25">
        <v>3.4927601868295972E-2</v>
      </c>
      <c r="S27" s="25">
        <v>2.8045564541485962E-2</v>
      </c>
      <c r="T27" s="26">
        <v>2.2082649243138103E-2</v>
      </c>
      <c r="U27" s="26">
        <v>2.0795363743357023E-2</v>
      </c>
      <c r="V27" s="26">
        <v>2.2633060953891337E-2</v>
      </c>
      <c r="W27" s="26">
        <v>3.4645136977222213E-2</v>
      </c>
      <c r="X27" s="26">
        <v>8.1046816847454919E-2</v>
      </c>
      <c r="Y27" s="26">
        <v>7.238076919518531E-2</v>
      </c>
    </row>
    <row r="29" spans="1:25" x14ac:dyDescent="0.25">
      <c r="A29" s="20" t="s">
        <v>22</v>
      </c>
      <c r="N29" s="28" t="s">
        <v>34</v>
      </c>
      <c r="O29" s="29"/>
    </row>
    <row r="30" spans="1:25" x14ac:dyDescent="0.25">
      <c r="B30" s="20">
        <v>2011</v>
      </c>
      <c r="C30" s="20">
        <v>2012</v>
      </c>
      <c r="D30" s="20">
        <v>2013</v>
      </c>
      <c r="E30" s="20">
        <v>2014</v>
      </c>
      <c r="F30" s="20">
        <v>2015</v>
      </c>
      <c r="G30" s="20">
        <v>2016</v>
      </c>
      <c r="H30" s="20">
        <v>2017</v>
      </c>
      <c r="I30" s="20">
        <v>2018</v>
      </c>
      <c r="J30" s="20">
        <v>2019</v>
      </c>
      <c r="K30" s="20">
        <f t="shared" ref="K30:L34" si="9">(V30+AG30)</f>
        <v>2018</v>
      </c>
      <c r="L30" s="20">
        <f t="shared" si="9"/>
        <v>2019</v>
      </c>
      <c r="N30" s="20"/>
      <c r="O30" s="20">
        <v>2011</v>
      </c>
      <c r="P30" s="20">
        <v>2012</v>
      </c>
      <c r="Q30" s="20">
        <v>2013</v>
      </c>
      <c r="R30" s="20">
        <v>2014</v>
      </c>
      <c r="S30" s="20">
        <v>2015</v>
      </c>
      <c r="T30" s="20">
        <v>2016</v>
      </c>
      <c r="U30" s="20">
        <v>2017</v>
      </c>
      <c r="V30" s="20">
        <v>2018</v>
      </c>
      <c r="W30" s="20">
        <v>2019</v>
      </c>
      <c r="X30" s="20">
        <v>2020</v>
      </c>
      <c r="Y30" s="20">
        <v>2021</v>
      </c>
    </row>
    <row r="31" spans="1:25" x14ac:dyDescent="0.25">
      <c r="A31" t="s">
        <v>9</v>
      </c>
      <c r="B31">
        <v>596</v>
      </c>
      <c r="C31">
        <v>419</v>
      </c>
      <c r="D31">
        <v>365</v>
      </c>
      <c r="E31">
        <v>332</v>
      </c>
      <c r="F31">
        <v>286</v>
      </c>
      <c r="G31">
        <v>246</v>
      </c>
      <c r="H31">
        <v>254</v>
      </c>
      <c r="I31">
        <v>242</v>
      </c>
      <c r="J31">
        <v>332</v>
      </c>
      <c r="K31">
        <v>630</v>
      </c>
      <c r="L31">
        <v>530</v>
      </c>
      <c r="N31" s="20" t="s">
        <v>25</v>
      </c>
      <c r="O31" s="34">
        <f>B79</f>
        <v>9753.6666666666642</v>
      </c>
      <c r="P31" s="34">
        <f>C79</f>
        <v>10152.166666666666</v>
      </c>
      <c r="Q31" s="34">
        <f>D79</f>
        <v>10500.25</v>
      </c>
      <c r="R31" s="34">
        <f>E79</f>
        <v>10517.25</v>
      </c>
      <c r="S31" s="34">
        <f>F79</f>
        <v>10781.166666666666</v>
      </c>
      <c r="T31" s="34">
        <f>G79</f>
        <v>11111.166666666666</v>
      </c>
      <c r="U31" s="34">
        <f>H79</f>
        <v>11344.75</v>
      </c>
      <c r="V31" s="34">
        <f>I79</f>
        <v>11222</v>
      </c>
      <c r="W31" s="34">
        <f>J79</f>
        <v>11106</v>
      </c>
      <c r="X31" s="34">
        <f t="shared" ref="X31:Y31" si="10">K79</f>
        <v>10512</v>
      </c>
      <c r="Y31" s="34">
        <f t="shared" si="10"/>
        <v>10683.666666666668</v>
      </c>
    </row>
    <row r="32" spans="1:25" x14ac:dyDescent="0.25">
      <c r="A32" t="s">
        <v>10</v>
      </c>
      <c r="B32">
        <v>20</v>
      </c>
      <c r="C32">
        <v>17</v>
      </c>
      <c r="D32">
        <v>9</v>
      </c>
      <c r="E32">
        <v>16</v>
      </c>
      <c r="F32">
        <v>16</v>
      </c>
      <c r="G32">
        <v>15</v>
      </c>
      <c r="H32">
        <v>13</v>
      </c>
      <c r="I32">
        <v>13</v>
      </c>
      <c r="J32">
        <v>15</v>
      </c>
      <c r="K32">
        <v>29</v>
      </c>
      <c r="L32">
        <v>28</v>
      </c>
      <c r="N32" s="20" t="s">
        <v>26</v>
      </c>
      <c r="O32" s="34">
        <f>B85</f>
        <v>2243.6666666666665</v>
      </c>
      <c r="P32" s="34">
        <f>C85</f>
        <v>2228</v>
      </c>
      <c r="Q32" s="34">
        <f>D85</f>
        <v>2268.3333333333335</v>
      </c>
      <c r="R32" s="34">
        <f>E85</f>
        <v>2283.5833333333335</v>
      </c>
      <c r="S32" s="34">
        <f>F85</f>
        <v>2363.4166666666665</v>
      </c>
      <c r="T32" s="34">
        <f>G85</f>
        <v>2482</v>
      </c>
      <c r="U32" s="34">
        <f>H85</f>
        <v>2711.25</v>
      </c>
      <c r="V32" s="34">
        <f>I85</f>
        <v>2884.3333333333335</v>
      </c>
      <c r="W32" s="34">
        <f>J85</f>
        <v>2573</v>
      </c>
      <c r="X32" s="34">
        <f t="shared" ref="X32:Y32" si="11">K85</f>
        <v>2766</v>
      </c>
      <c r="Y32" s="34">
        <f t="shared" si="11"/>
        <v>2660</v>
      </c>
    </row>
    <row r="33" spans="1:25" x14ac:dyDescent="0.25">
      <c r="A33" t="s">
        <v>11</v>
      </c>
      <c r="B33">
        <v>5</v>
      </c>
      <c r="C33">
        <v>6</v>
      </c>
      <c r="D33">
        <v>5</v>
      </c>
      <c r="E33">
        <v>8</v>
      </c>
      <c r="F33">
        <v>6</v>
      </c>
      <c r="G33">
        <v>5</v>
      </c>
      <c r="H33">
        <v>6</v>
      </c>
      <c r="I33">
        <v>5</v>
      </c>
      <c r="J33">
        <v>4</v>
      </c>
      <c r="K33">
        <v>7</v>
      </c>
      <c r="L33">
        <v>10</v>
      </c>
      <c r="N33" s="20" t="s">
        <v>27</v>
      </c>
      <c r="O33" s="34">
        <f>B90</f>
        <v>595.66666666666674</v>
      </c>
      <c r="P33" s="34">
        <f>C90</f>
        <v>608.41666666666663</v>
      </c>
      <c r="Q33" s="34">
        <f>D90</f>
        <v>621.16666666666674</v>
      </c>
      <c r="R33" s="34">
        <f>E90</f>
        <v>605.33333333333337</v>
      </c>
      <c r="S33" s="34">
        <f>F90</f>
        <v>614.24999999999989</v>
      </c>
      <c r="T33" s="34">
        <f>G90</f>
        <v>604</v>
      </c>
      <c r="U33" s="34">
        <f>H90</f>
        <v>604.58333333333337</v>
      </c>
      <c r="V33" s="34">
        <f>I90</f>
        <v>613</v>
      </c>
      <c r="W33" s="34">
        <f>J90</f>
        <v>598</v>
      </c>
      <c r="X33" s="34">
        <f t="shared" ref="X33:Y33" si="12">K90</f>
        <v>619.75</v>
      </c>
      <c r="Y33" s="34">
        <f t="shared" si="12"/>
        <v>641.41666666666674</v>
      </c>
    </row>
    <row r="34" spans="1:25" x14ac:dyDescent="0.25">
      <c r="A34" t="s">
        <v>12</v>
      </c>
      <c r="B34">
        <v>1</v>
      </c>
      <c r="C34">
        <v>3</v>
      </c>
      <c r="D34">
        <v>5</v>
      </c>
      <c r="E34">
        <v>4</v>
      </c>
      <c r="F34">
        <v>2</v>
      </c>
      <c r="G34">
        <v>3</v>
      </c>
      <c r="H34">
        <v>3</v>
      </c>
      <c r="I34">
        <v>3</v>
      </c>
      <c r="J34">
        <v>1</v>
      </c>
      <c r="K34">
        <v>5</v>
      </c>
      <c r="L34">
        <v>5</v>
      </c>
      <c r="N34" s="20" t="s">
        <v>28</v>
      </c>
      <c r="O34" s="34">
        <f>B92</f>
        <v>164445.5833333334</v>
      </c>
      <c r="P34" s="34">
        <f>C92</f>
        <v>169434.08333333343</v>
      </c>
      <c r="Q34" s="34">
        <f>D92</f>
        <v>175288.75000000012</v>
      </c>
      <c r="R34" s="34">
        <f>E92</f>
        <v>179222.83333333337</v>
      </c>
      <c r="S34" s="34">
        <f>F92</f>
        <v>185336.66666666672</v>
      </c>
      <c r="T34" s="34">
        <f>G92</f>
        <v>191968.58333333326</v>
      </c>
      <c r="U34" s="34">
        <f>H92</f>
        <v>195905.08333333334</v>
      </c>
      <c r="V34" s="34">
        <f>I92</f>
        <v>200079.91666666666</v>
      </c>
      <c r="W34" s="34">
        <f>J92</f>
        <v>201692.08333333334</v>
      </c>
      <c r="X34" s="34">
        <f t="shared" ref="X34:Y34" si="13">K92</f>
        <v>186855.73666666669</v>
      </c>
      <c r="Y34" s="34">
        <f t="shared" si="13"/>
        <v>193583.99999999991</v>
      </c>
    </row>
    <row r="35" spans="1:25" x14ac:dyDescent="0.25">
      <c r="A35" t="s">
        <v>13</v>
      </c>
      <c r="B35">
        <v>622</v>
      </c>
      <c r="C35">
        <v>445</v>
      </c>
      <c r="D35">
        <v>384</v>
      </c>
      <c r="E35">
        <v>360</v>
      </c>
      <c r="F35">
        <v>310</v>
      </c>
      <c r="G35">
        <v>269</v>
      </c>
      <c r="H35">
        <v>274</v>
      </c>
      <c r="I35">
        <v>262</v>
      </c>
      <c r="J35">
        <f>SUM(J31:J34)</f>
        <v>352</v>
      </c>
      <c r="K35">
        <v>671</v>
      </c>
      <c r="L35">
        <v>573</v>
      </c>
    </row>
    <row r="36" spans="1:25" x14ac:dyDescent="0.25">
      <c r="F36" t="s">
        <v>14</v>
      </c>
      <c r="I36" t="s">
        <v>14</v>
      </c>
      <c r="N36" s="28" t="s">
        <v>35</v>
      </c>
      <c r="O36" s="29"/>
    </row>
    <row r="37" spans="1:25" x14ac:dyDescent="0.25">
      <c r="A37" t="s">
        <v>15</v>
      </c>
      <c r="B37">
        <v>80</v>
      </c>
      <c r="C37">
        <v>64</v>
      </c>
      <c r="D37">
        <v>50</v>
      </c>
      <c r="E37">
        <v>46</v>
      </c>
      <c r="F37">
        <v>41</v>
      </c>
      <c r="G37">
        <v>20</v>
      </c>
      <c r="H37">
        <v>21</v>
      </c>
      <c r="I37">
        <v>31</v>
      </c>
      <c r="J37">
        <v>55</v>
      </c>
      <c r="K37">
        <v>146</v>
      </c>
      <c r="L37">
        <v>120</v>
      </c>
      <c r="O37" s="20">
        <v>2011</v>
      </c>
      <c r="P37" s="20">
        <v>2012</v>
      </c>
      <c r="Q37" s="20">
        <v>2013</v>
      </c>
      <c r="R37" s="20">
        <v>2014</v>
      </c>
      <c r="S37" s="20">
        <v>2015</v>
      </c>
      <c r="T37" s="20">
        <v>2016</v>
      </c>
      <c r="U37" s="20">
        <v>2017</v>
      </c>
      <c r="V37" s="20">
        <v>2018</v>
      </c>
      <c r="W37" s="20">
        <v>2019</v>
      </c>
      <c r="X37" s="20">
        <v>2020</v>
      </c>
      <c r="Y37" s="20">
        <v>2021</v>
      </c>
    </row>
    <row r="38" spans="1:25" x14ac:dyDescent="0.25">
      <c r="A38" t="s">
        <v>16</v>
      </c>
      <c r="B38">
        <v>22</v>
      </c>
      <c r="C38">
        <v>18</v>
      </c>
      <c r="D38">
        <v>14</v>
      </c>
      <c r="E38">
        <v>14</v>
      </c>
      <c r="F38">
        <v>7</v>
      </c>
      <c r="G38">
        <v>7</v>
      </c>
      <c r="H38">
        <v>6</v>
      </c>
      <c r="I38">
        <v>6</v>
      </c>
      <c r="J38">
        <v>7</v>
      </c>
      <c r="K38">
        <v>31</v>
      </c>
      <c r="L38">
        <v>24</v>
      </c>
      <c r="N38" s="20" t="s">
        <v>25</v>
      </c>
      <c r="O38" s="25">
        <f t="shared" ref="O38:Y38" si="14">O31/O9</f>
        <v>0.94005204484852378</v>
      </c>
      <c r="P38" s="25">
        <f t="shared" si="14"/>
        <v>0.95800764355252188</v>
      </c>
      <c r="Q38" s="25">
        <f t="shared" si="14"/>
        <v>0.96471966373429496</v>
      </c>
      <c r="R38" s="25">
        <f t="shared" si="14"/>
        <v>0.96690339929669722</v>
      </c>
      <c r="S38" s="25">
        <f t="shared" si="14"/>
        <v>0.97219592106647423</v>
      </c>
      <c r="T38" s="25">
        <f t="shared" si="14"/>
        <v>0.97626944902068458</v>
      </c>
      <c r="U38" s="25">
        <f t="shared" si="14"/>
        <v>0.97777091473224531</v>
      </c>
      <c r="V38" s="25">
        <f t="shared" si="14"/>
        <v>0.97710056595559425</v>
      </c>
      <c r="W38" s="25">
        <f t="shared" si="14"/>
        <v>0.96919451959158742</v>
      </c>
      <c r="X38" s="25">
        <f t="shared" si="14"/>
        <v>0.93999821157113472</v>
      </c>
      <c r="Y38" s="25">
        <f t="shared" si="14"/>
        <v>0.94909683150725499</v>
      </c>
    </row>
    <row r="39" spans="1:25" x14ac:dyDescent="0.25">
      <c r="A39" t="s">
        <v>17</v>
      </c>
      <c r="B39">
        <v>14</v>
      </c>
      <c r="C39">
        <v>11</v>
      </c>
      <c r="D39">
        <v>10</v>
      </c>
      <c r="E39">
        <v>6</v>
      </c>
      <c r="F39">
        <v>5</v>
      </c>
      <c r="G39">
        <v>6</v>
      </c>
      <c r="H39">
        <v>5</v>
      </c>
      <c r="I39">
        <v>7</v>
      </c>
      <c r="J39">
        <v>11</v>
      </c>
      <c r="K39">
        <v>43</v>
      </c>
      <c r="L39">
        <v>35</v>
      </c>
      <c r="N39" s="20" t="s">
        <v>26</v>
      </c>
      <c r="O39" s="25">
        <f>O32/O10</f>
        <v>0.95003528581510233</v>
      </c>
      <c r="P39" s="25">
        <f t="shared" ref="P39:W39" si="15">P32/P10</f>
        <v>0.95951765719207582</v>
      </c>
      <c r="Q39" s="25">
        <f t="shared" si="15"/>
        <v>0.96799431009957326</v>
      </c>
      <c r="R39" s="25">
        <f t="shared" si="15"/>
        <v>0.97149643705463185</v>
      </c>
      <c r="S39" s="25">
        <f t="shared" si="15"/>
        <v>0.97766210486400773</v>
      </c>
      <c r="T39" s="25">
        <f t="shared" si="15"/>
        <v>0.9867479459316193</v>
      </c>
      <c r="U39" s="25">
        <f t="shared" si="15"/>
        <v>0.98845511165122291</v>
      </c>
      <c r="V39" s="25">
        <f t="shared" si="15"/>
        <v>0.98508652094717675</v>
      </c>
      <c r="W39" s="25">
        <f t="shared" si="15"/>
        <v>0.97204382319607108</v>
      </c>
      <c r="X39" s="25">
        <f t="shared" ref="X39:Y39" si="16">X32/X10</f>
        <v>0.92601272179444261</v>
      </c>
      <c r="Y39" s="25">
        <f t="shared" si="16"/>
        <v>0.93661971830985913</v>
      </c>
    </row>
    <row r="40" spans="1:25" x14ac:dyDescent="0.25">
      <c r="A40" t="s">
        <v>18</v>
      </c>
      <c r="B40">
        <v>2</v>
      </c>
      <c r="C40">
        <v>1</v>
      </c>
      <c r="D40">
        <v>1</v>
      </c>
      <c r="E40">
        <v>1</v>
      </c>
      <c r="F40">
        <v>2</v>
      </c>
      <c r="G40">
        <v>1</v>
      </c>
      <c r="H40">
        <v>0</v>
      </c>
      <c r="I40">
        <v>0</v>
      </c>
      <c r="J40">
        <v>1</v>
      </c>
      <c r="K40">
        <v>1</v>
      </c>
      <c r="L40">
        <v>1</v>
      </c>
      <c r="N40" s="20" t="s">
        <v>27</v>
      </c>
      <c r="O40" s="25">
        <f>O33/O11</f>
        <v>0.9400315623356128</v>
      </c>
      <c r="P40" s="25">
        <f t="shared" ref="P40:W41" si="17">P33/P11</f>
        <v>0.9590174701169053</v>
      </c>
      <c r="Q40" s="25">
        <f t="shared" si="17"/>
        <v>0.95982487767190316</v>
      </c>
      <c r="R40" s="25">
        <f t="shared" si="17"/>
        <v>0.94830287206266317</v>
      </c>
      <c r="S40" s="25">
        <f t="shared" si="17"/>
        <v>0.95195660596667953</v>
      </c>
      <c r="T40" s="25">
        <f t="shared" si="17"/>
        <v>0.94968553459119498</v>
      </c>
      <c r="U40" s="25">
        <f t="shared" si="17"/>
        <v>0.94811813904861464</v>
      </c>
      <c r="V40" s="25">
        <f t="shared" si="17"/>
        <v>0.96081504702194354</v>
      </c>
      <c r="W40" s="25">
        <f t="shared" si="17"/>
        <v>0.93730407523510972</v>
      </c>
      <c r="X40" s="25">
        <f t="shared" ref="X40:Y40" si="18">X33/X11</f>
        <v>0.92950881139857522</v>
      </c>
      <c r="Y40" s="25">
        <f t="shared" si="18"/>
        <v>0.93991940407864205</v>
      </c>
    </row>
    <row r="41" spans="1:25" x14ac:dyDescent="0.25">
      <c r="A41" t="s">
        <v>13</v>
      </c>
      <c r="B41">
        <f>SUM(B37:B40)</f>
        <v>118</v>
      </c>
      <c r="C41">
        <f t="shared" ref="C41:J41" si="19">SUM(C37:C40)</f>
        <v>94</v>
      </c>
      <c r="D41">
        <f t="shared" si="19"/>
        <v>75</v>
      </c>
      <c r="E41">
        <f t="shared" si="19"/>
        <v>67</v>
      </c>
      <c r="F41">
        <f t="shared" si="19"/>
        <v>55</v>
      </c>
      <c r="G41">
        <f t="shared" si="19"/>
        <v>34</v>
      </c>
      <c r="H41">
        <f t="shared" si="19"/>
        <v>32</v>
      </c>
      <c r="I41">
        <f t="shared" si="19"/>
        <v>44</v>
      </c>
      <c r="J41">
        <f t="shared" si="19"/>
        <v>74</v>
      </c>
      <c r="K41">
        <v>221</v>
      </c>
      <c r="L41">
        <v>180</v>
      </c>
      <c r="N41" s="20" t="s">
        <v>28</v>
      </c>
      <c r="O41" s="25">
        <f>O34/O12</f>
        <v>0.92639179623152168</v>
      </c>
      <c r="P41" s="25">
        <f t="shared" si="17"/>
        <v>0.94512252093535787</v>
      </c>
      <c r="Q41" s="25">
        <f t="shared" si="17"/>
        <v>0.95778046222839874</v>
      </c>
      <c r="R41" s="25">
        <f t="shared" si="17"/>
        <v>0.96513499128958191</v>
      </c>
      <c r="S41" s="25">
        <f t="shared" si="17"/>
        <v>0.97198513029348688</v>
      </c>
      <c r="T41" s="25">
        <f t="shared" si="17"/>
        <v>0.97866841926830794</v>
      </c>
      <c r="U41" s="25">
        <f t="shared" si="17"/>
        <v>0.97908972174049225</v>
      </c>
      <c r="V41" s="25">
        <f t="shared" si="17"/>
        <v>0.97732016757602547</v>
      </c>
      <c r="W41" s="25">
        <f t="shared" si="17"/>
        <v>0.96535721693071053</v>
      </c>
      <c r="X41" s="25">
        <f t="shared" ref="X41:Y41" si="20">X34/X12</f>
        <v>0.91881050842401513</v>
      </c>
      <c r="Y41" s="25">
        <f t="shared" si="20"/>
        <v>0.92772181380771146</v>
      </c>
    </row>
    <row r="42" spans="1:25" x14ac:dyDescent="0.25">
      <c r="H42" t="s">
        <v>14</v>
      </c>
    </row>
    <row r="43" spans="1:25" x14ac:dyDescent="0.25">
      <c r="A43" t="s">
        <v>19</v>
      </c>
      <c r="B43">
        <v>19</v>
      </c>
      <c r="C43">
        <v>13</v>
      </c>
      <c r="D43">
        <v>12</v>
      </c>
      <c r="E43">
        <v>11</v>
      </c>
      <c r="F43">
        <v>10</v>
      </c>
      <c r="G43">
        <v>7</v>
      </c>
      <c r="H43">
        <v>6</v>
      </c>
      <c r="I43">
        <v>8</v>
      </c>
      <c r="J43" s="38">
        <v>14</v>
      </c>
      <c r="K43">
        <v>17</v>
      </c>
      <c r="L43">
        <v>16</v>
      </c>
    </row>
    <row r="44" spans="1:25" x14ac:dyDescent="0.25">
      <c r="A44" t="s">
        <v>20</v>
      </c>
      <c r="B44">
        <v>15</v>
      </c>
      <c r="C44">
        <v>12</v>
      </c>
      <c r="D44">
        <v>13</v>
      </c>
      <c r="E44">
        <v>20</v>
      </c>
      <c r="F44">
        <v>19</v>
      </c>
      <c r="G44">
        <v>23</v>
      </c>
      <c r="H44">
        <v>27</v>
      </c>
      <c r="I44">
        <v>16</v>
      </c>
      <c r="J44">
        <v>24</v>
      </c>
      <c r="K44">
        <v>28</v>
      </c>
      <c r="L44">
        <v>24</v>
      </c>
    </row>
    <row r="45" spans="1:25" x14ac:dyDescent="0.25">
      <c r="A45" t="s">
        <v>21</v>
      </c>
      <c r="B45">
        <v>4</v>
      </c>
      <c r="C45">
        <v>1</v>
      </c>
      <c r="D45">
        <v>1</v>
      </c>
      <c r="E45">
        <v>2</v>
      </c>
      <c r="F45">
        <v>2</v>
      </c>
      <c r="G45">
        <v>2</v>
      </c>
      <c r="H45">
        <v>1</v>
      </c>
      <c r="I45">
        <v>1</v>
      </c>
      <c r="J45">
        <v>2</v>
      </c>
      <c r="K45">
        <v>2</v>
      </c>
      <c r="L45">
        <v>1</v>
      </c>
    </row>
    <row r="46" spans="1:25" x14ac:dyDescent="0.25">
      <c r="A46" t="s">
        <v>13</v>
      </c>
      <c r="B46">
        <f>SUM(B43:B45)</f>
        <v>38</v>
      </c>
      <c r="C46">
        <f t="shared" ref="C46:J46" si="21">SUM(C43:C45)</f>
        <v>26</v>
      </c>
      <c r="D46">
        <f t="shared" si="21"/>
        <v>26</v>
      </c>
      <c r="E46">
        <f t="shared" si="21"/>
        <v>33</v>
      </c>
      <c r="F46">
        <f t="shared" si="21"/>
        <v>31</v>
      </c>
      <c r="G46">
        <f t="shared" si="21"/>
        <v>32</v>
      </c>
      <c r="H46">
        <f t="shared" si="21"/>
        <v>34</v>
      </c>
      <c r="I46">
        <f t="shared" si="21"/>
        <v>25</v>
      </c>
      <c r="J46">
        <f t="shared" si="21"/>
        <v>40</v>
      </c>
      <c r="K46">
        <v>47</v>
      </c>
      <c r="L46">
        <v>41</v>
      </c>
    </row>
    <row r="48" spans="1:25" x14ac:dyDescent="0.25">
      <c r="A48" t="s">
        <v>28</v>
      </c>
      <c r="B48" s="22">
        <v>13066.333333333336</v>
      </c>
      <c r="C48" s="22">
        <v>9838.0000000000018</v>
      </c>
      <c r="D48" s="22">
        <v>7726.833333333333</v>
      </c>
      <c r="E48" s="22">
        <v>6474.3333333333339</v>
      </c>
      <c r="F48" s="22">
        <v>5341.8333333333321</v>
      </c>
      <c r="G48" s="22">
        <v>4324.4999999999982</v>
      </c>
      <c r="H48" s="22">
        <v>4171.1666666666661</v>
      </c>
      <c r="I48" s="22">
        <v>4642.9166666666652</v>
      </c>
      <c r="J48" s="22">
        <v>7237.7500000000018</v>
      </c>
      <c r="K48" s="22">
        <v>16511</v>
      </c>
      <c r="L48" s="22">
        <v>15082</v>
      </c>
      <c r="M48" s="22"/>
    </row>
    <row r="51" spans="1:12" x14ac:dyDescent="0.25">
      <c r="A51" s="20" t="s">
        <v>23</v>
      </c>
      <c r="B51" t="s">
        <v>6</v>
      </c>
    </row>
    <row r="52" spans="1:12" x14ac:dyDescent="0.25">
      <c r="B52" s="20">
        <v>2011</v>
      </c>
      <c r="C52" s="20">
        <v>2012</v>
      </c>
      <c r="D52" s="20">
        <v>2013</v>
      </c>
      <c r="E52" s="20">
        <v>2014</v>
      </c>
      <c r="F52" s="20">
        <v>2015</v>
      </c>
      <c r="G52" s="20">
        <v>2016</v>
      </c>
      <c r="H52" s="20">
        <v>2017</v>
      </c>
      <c r="I52" s="20">
        <v>2018</v>
      </c>
      <c r="J52" s="20">
        <v>2019</v>
      </c>
      <c r="K52" s="20">
        <v>2020</v>
      </c>
      <c r="L52" s="20">
        <v>2021</v>
      </c>
    </row>
    <row r="53" spans="1:12" x14ac:dyDescent="0.25">
      <c r="A53" t="s">
        <v>9</v>
      </c>
      <c r="B53" s="25">
        <v>6.3522586056551561E-2</v>
      </c>
      <c r="C53" s="25">
        <v>4.3761365681318574E-2</v>
      </c>
      <c r="D53" s="25">
        <v>3.7412777888923172E-2</v>
      </c>
      <c r="E53" s="25">
        <v>3.3607974369665242E-2</v>
      </c>
      <c r="F53" s="25">
        <v>2.854047880464677E-2</v>
      </c>
      <c r="G53" s="25">
        <v>2.3923590597496353E-2</v>
      </c>
      <c r="H53" s="25">
        <v>2.4139895325901356E-2</v>
      </c>
      <c r="I53" s="25">
        <v>2.3192601528881154E-2</v>
      </c>
      <c r="J53" s="25">
        <v>3.2000000000000001E-2</v>
      </c>
      <c r="K53" s="25">
        <v>6.3547962548653109E-2</v>
      </c>
      <c r="L53" s="25">
        <v>5.1668970994896708E-2</v>
      </c>
    </row>
    <row r="54" spans="1:12" x14ac:dyDescent="0.25">
      <c r="A54" t="s">
        <v>10</v>
      </c>
      <c r="B54" s="25">
        <v>3.7101488115005556E-2</v>
      </c>
      <c r="C54" s="25">
        <v>3.136149195715076E-2</v>
      </c>
      <c r="D54" s="25">
        <v>1.7484795763576987E-2</v>
      </c>
      <c r="E54" s="25">
        <v>2.9367722397655064E-2</v>
      </c>
      <c r="F54" s="25">
        <v>2.7525112726818152E-2</v>
      </c>
      <c r="G54" s="25">
        <v>2.6246177658787718E-2</v>
      </c>
      <c r="H54" s="25">
        <v>2.1142676034537355E-2</v>
      </c>
      <c r="I54" s="25">
        <v>2.1999999999999999E-2</v>
      </c>
      <c r="J54" s="25">
        <v>2.5000000000000001E-2</v>
      </c>
      <c r="K54" s="25">
        <v>5.1153927859144466E-2</v>
      </c>
      <c r="L54" s="25">
        <v>4.775660536562204E-2</v>
      </c>
    </row>
    <row r="55" spans="1:12" x14ac:dyDescent="0.25">
      <c r="A55" t="s">
        <v>11</v>
      </c>
      <c r="B55" s="25">
        <v>2.0201063614300904E-2</v>
      </c>
      <c r="C55" s="25">
        <v>2.2269568660291891E-2</v>
      </c>
      <c r="D55" s="25">
        <v>1.9634030598056868E-2</v>
      </c>
      <c r="E55" s="25">
        <v>3.1640756535096577E-2</v>
      </c>
      <c r="F55" s="25">
        <v>2.102183526292745E-2</v>
      </c>
      <c r="G55" s="25">
        <v>1.83807567321768E-2</v>
      </c>
      <c r="H55" s="25">
        <v>1.9177508892422399E-2</v>
      </c>
      <c r="I55" s="25">
        <v>1.7000000000000001E-2</v>
      </c>
      <c r="J55" s="25">
        <v>1.2E-2</v>
      </c>
      <c r="K55" s="25">
        <v>2.8380351936568491E-2</v>
      </c>
      <c r="L55" s="25">
        <v>4.1369635046306912E-2</v>
      </c>
    </row>
    <row r="56" spans="1:12" x14ac:dyDescent="0.25">
      <c r="A56" t="s">
        <v>12</v>
      </c>
      <c r="B56" s="25">
        <v>6.1560637955067376E-3</v>
      </c>
      <c r="C56" s="25">
        <v>1.6722068630668843E-2</v>
      </c>
      <c r="D56" s="25">
        <v>2.4459212573401199E-2</v>
      </c>
      <c r="E56" s="25">
        <v>1.9324736721885928E-2</v>
      </c>
      <c r="F56" s="25">
        <v>1.2919259849409058E-2</v>
      </c>
      <c r="G56" s="25">
        <v>1.4221122909463133E-2</v>
      </c>
      <c r="H56" s="25">
        <v>1.6720830101400748E-2</v>
      </c>
      <c r="I56" s="25">
        <v>1.4999999999999999E-2</v>
      </c>
      <c r="J56" s="25">
        <v>7.0000000000000001E-3</v>
      </c>
      <c r="K56" s="25">
        <v>2.8428731329089355E-2</v>
      </c>
      <c r="L56" s="25">
        <v>2.6611134944468276E-2</v>
      </c>
    </row>
    <row r="57" spans="1:12" x14ac:dyDescent="0.25">
      <c r="A57" t="s">
        <v>13</v>
      </c>
      <c r="B57" s="25">
        <f>(B35/B13)</f>
        <v>5.9947955151476225E-2</v>
      </c>
      <c r="C57" s="25">
        <f t="shared" ref="C57:I57" si="22">(C35/C13)</f>
        <v>4.1992356447478105E-2</v>
      </c>
      <c r="D57" s="25">
        <f t="shared" si="22"/>
        <v>3.528033626570503E-2</v>
      </c>
      <c r="E57" s="25">
        <f t="shared" si="22"/>
        <v>3.3096600703302767E-2</v>
      </c>
      <c r="F57" s="25">
        <f t="shared" si="22"/>
        <v>2.7954371252085306E-2</v>
      </c>
      <c r="G57" s="25">
        <f t="shared" si="22"/>
        <v>2.3635365183964856E-2</v>
      </c>
      <c r="H57" s="25">
        <f t="shared" si="22"/>
        <v>2.3615260859572509E-2</v>
      </c>
      <c r="I57" s="25">
        <f t="shared" si="22"/>
        <v>2.281236395298215E-2</v>
      </c>
      <c r="J57" s="25">
        <f>(J35/J13)</f>
        <v>3.0718212758530414E-2</v>
      </c>
      <c r="K57" s="25">
        <v>6.0001788428865201E-2</v>
      </c>
      <c r="L57" s="25">
        <v>5.0903168492745003E-2</v>
      </c>
    </row>
    <row r="58" spans="1:12" x14ac:dyDescent="0.25">
      <c r="B58" s="25"/>
      <c r="C58" s="25"/>
      <c r="D58" s="25"/>
      <c r="E58" s="25"/>
      <c r="F58" s="25"/>
      <c r="G58" s="25"/>
      <c r="H58" s="25"/>
      <c r="I58" s="25"/>
      <c r="K58" s="25"/>
      <c r="L58" s="25"/>
    </row>
    <row r="59" spans="1:12" x14ac:dyDescent="0.25">
      <c r="A59" t="s">
        <v>15</v>
      </c>
      <c r="B59" s="25">
        <f>SUM(B37/B15)</f>
        <v>4.9261083743842367E-2</v>
      </c>
      <c r="C59" s="25">
        <f t="shared" ref="C59:L59" si="23">SUM(C37/C15)</f>
        <v>4.0429564118761842E-2</v>
      </c>
      <c r="D59" s="25">
        <f t="shared" si="23"/>
        <v>3.1446540880503145E-2</v>
      </c>
      <c r="E59" s="25">
        <f t="shared" si="23"/>
        <v>2.8876333961079723E-2</v>
      </c>
      <c r="F59" s="25">
        <f t="shared" si="23"/>
        <v>2.5168815224063844E-2</v>
      </c>
      <c r="G59" s="25">
        <f t="shared" si="23"/>
        <v>1.1855364552459988E-2</v>
      </c>
      <c r="H59" s="25">
        <f t="shared" si="23"/>
        <v>1.1357490535424553E-2</v>
      </c>
      <c r="I59" s="25">
        <f t="shared" si="23"/>
        <v>1.5151515151515152E-2</v>
      </c>
      <c r="J59" s="25">
        <f t="shared" si="23"/>
        <v>3.0589543937708564E-2</v>
      </c>
      <c r="K59" s="25">
        <f t="shared" si="23"/>
        <v>6.6788655077767614E-2</v>
      </c>
      <c r="L59" s="25">
        <f t="shared" si="23"/>
        <v>5.8055152394775038E-2</v>
      </c>
    </row>
    <row r="60" spans="1:12" x14ac:dyDescent="0.25">
      <c r="A60" t="s">
        <v>16</v>
      </c>
      <c r="B60" s="25">
        <v>4.6050552206098001E-2</v>
      </c>
      <c r="C60" s="25">
        <v>3.6284314412702613E-2</v>
      </c>
      <c r="D60" s="25">
        <v>2.8830328546800617E-2</v>
      </c>
      <c r="E60" s="25">
        <v>2.9613579731810186E-2</v>
      </c>
      <c r="F60" s="25">
        <v>1.41069628450532E-2</v>
      </c>
      <c r="G60" s="25">
        <v>1.3166178577102068E-2</v>
      </c>
      <c r="H60" s="25">
        <v>1.0783128179235615E-2</v>
      </c>
      <c r="I60" s="25">
        <v>1.2E-2</v>
      </c>
      <c r="J60" s="25">
        <v>1.4999999999999999E-2</v>
      </c>
      <c r="K60" s="25">
        <f t="shared" ref="K60" si="24">SUM(K38/K16)</f>
        <v>6.8281938325991193E-2</v>
      </c>
      <c r="L60" s="25">
        <v>1.4999999999999999E-2</v>
      </c>
    </row>
    <row r="61" spans="1:12" x14ac:dyDescent="0.25">
      <c r="A61" t="s">
        <v>17</v>
      </c>
      <c r="B61" s="25">
        <v>6.4974551500660602E-2</v>
      </c>
      <c r="C61" s="25">
        <v>5.0704413018039907E-2</v>
      </c>
      <c r="D61" s="25">
        <v>4.5938743095310632E-2</v>
      </c>
      <c r="E61" s="25">
        <v>2.7258591110247265E-2</v>
      </c>
      <c r="F61" s="25">
        <v>1.8934283498442981E-2</v>
      </c>
      <c r="G61" s="25">
        <v>2.2820683001616285E-2</v>
      </c>
      <c r="H61" s="25">
        <v>1.7849419418183601E-2</v>
      </c>
      <c r="I61" s="25">
        <v>2.3E-2</v>
      </c>
      <c r="J61" s="25">
        <v>3.2000000000000001E-2</v>
      </c>
      <c r="K61" s="25">
        <v>0.14399999999999999</v>
      </c>
      <c r="L61" s="25">
        <v>0.115</v>
      </c>
    </row>
    <row r="62" spans="1:12" x14ac:dyDescent="0.25">
      <c r="A62" t="s">
        <v>18</v>
      </c>
      <c r="B62" s="25">
        <v>4.9115100585688819E-2</v>
      </c>
      <c r="C62" s="25">
        <v>2.0053475935828877E-2</v>
      </c>
      <c r="D62" s="25">
        <v>2.1572517896047305E-2</v>
      </c>
      <c r="E62" s="25">
        <v>3.2940398381574858E-2</v>
      </c>
      <c r="F62" s="25">
        <v>5.8964133306238557E-2</v>
      </c>
      <c r="G62" s="25">
        <v>2.8428348373201313E-2</v>
      </c>
      <c r="H62" s="25">
        <v>5.0505050505050509E-3</v>
      </c>
      <c r="I62" s="25">
        <v>5.9523809523809521E-3</v>
      </c>
      <c r="J62" s="25">
        <v>3.9E-2</v>
      </c>
      <c r="K62" s="25">
        <v>4.1000000000000002E-2</v>
      </c>
      <c r="L62" s="25">
        <v>5.8999999999999997E-2</v>
      </c>
    </row>
    <row r="63" spans="1:12" x14ac:dyDescent="0.25">
      <c r="A63" t="s">
        <v>13</v>
      </c>
      <c r="B63" s="25">
        <f>SUM(B41/B19)</f>
        <v>4.9964714184897674E-2</v>
      </c>
      <c r="C63" s="25">
        <f t="shared" ref="C63:K63" si="25">SUM(C41/C19)</f>
        <v>4.0482342807924204E-2</v>
      </c>
      <c r="D63" s="25">
        <f t="shared" si="25"/>
        <v>3.2005689900426737E-2</v>
      </c>
      <c r="E63" s="25">
        <f t="shared" si="25"/>
        <v>2.8503562945368169E-2</v>
      </c>
      <c r="F63" s="25">
        <f t="shared" si="25"/>
        <v>2.2751559860732878E-2</v>
      </c>
      <c r="G63" s="25">
        <f t="shared" si="25"/>
        <v>1.351709514974821E-2</v>
      </c>
      <c r="H63" s="25">
        <f t="shared" si="25"/>
        <v>1.1666413489290598E-2</v>
      </c>
      <c r="I63" s="25">
        <f t="shared" si="25"/>
        <v>1.5027322404371584E-2</v>
      </c>
      <c r="J63" s="25">
        <f t="shared" si="25"/>
        <v>2.7956176803928975E-2</v>
      </c>
      <c r="K63" s="25">
        <v>7.3999999999999996E-2</v>
      </c>
      <c r="L63" s="25">
        <v>6.3E-2</v>
      </c>
    </row>
    <row r="64" spans="1:12" x14ac:dyDescent="0.25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</row>
    <row r="65" spans="1:12" x14ac:dyDescent="0.25">
      <c r="A65" t="s">
        <v>19</v>
      </c>
      <c r="B65" s="25">
        <v>6.0126582278481014E-2</v>
      </c>
      <c r="C65" s="25">
        <v>4.2622950819672129E-2</v>
      </c>
      <c r="D65" s="25">
        <v>3.9867109634551492E-2</v>
      </c>
      <c r="E65" s="25">
        <v>3.7162162162162164E-2</v>
      </c>
      <c r="F65" s="25">
        <v>3.2679738562091505E-2</v>
      </c>
      <c r="G65" s="25">
        <v>2.3569023569023569E-2</v>
      </c>
      <c r="H65" s="25">
        <v>2.0134228187919462E-2</v>
      </c>
      <c r="I65" s="25">
        <v>2.6666666666666668E-2</v>
      </c>
      <c r="J65" s="25">
        <v>4.8000000000000001E-2</v>
      </c>
      <c r="K65" s="25">
        <v>0.05</v>
      </c>
      <c r="L65" s="25">
        <v>4.8000000000000001E-2</v>
      </c>
    </row>
    <row r="66" spans="1:12" x14ac:dyDescent="0.25">
      <c r="A66" t="s">
        <v>20</v>
      </c>
      <c r="B66" s="25">
        <v>5.7663854216308284E-2</v>
      </c>
      <c r="C66" s="25">
        <v>4.558079902494639E-2</v>
      </c>
      <c r="D66" s="25">
        <v>4.5913924192702148E-2</v>
      </c>
      <c r="E66" s="25">
        <v>6.8885979275502898E-2</v>
      </c>
      <c r="F66" s="25">
        <v>6.7061051329371443E-2</v>
      </c>
      <c r="G66" s="25">
        <v>8.2754478387972466E-2</v>
      </c>
      <c r="H66" s="25">
        <v>9.5148507107547561E-2</v>
      </c>
      <c r="I66" s="25">
        <v>5.3999999999999999E-2</v>
      </c>
      <c r="J66" s="25">
        <v>8.1000000000000003E-2</v>
      </c>
      <c r="K66" s="25">
        <v>0.10199999999999999</v>
      </c>
      <c r="L66" s="25">
        <v>7.0999999999999994E-2</v>
      </c>
    </row>
    <row r="67" spans="1:12" x14ac:dyDescent="0.25">
      <c r="A67" t="s">
        <v>21</v>
      </c>
      <c r="B67" s="25">
        <v>6.3327975413321705E-2</v>
      </c>
      <c r="C67" s="25">
        <v>2.2204818941143543E-2</v>
      </c>
      <c r="D67" s="25">
        <v>1.1704117088074862E-2</v>
      </c>
      <c r="E67" s="25">
        <v>3.1440396023729354E-2</v>
      </c>
      <c r="F67" s="25">
        <v>3.4657057881983401E-2</v>
      </c>
      <c r="G67" s="25">
        <v>3.4935666185666188E-2</v>
      </c>
      <c r="H67" s="25">
        <v>2.7425270978730095E-2</v>
      </c>
      <c r="I67" s="25">
        <v>1.4680672946488707E-2</v>
      </c>
      <c r="J67" s="25">
        <v>5.8999999999999997E-2</v>
      </c>
      <c r="K67" s="25">
        <v>3.8746998799519802E-2</v>
      </c>
      <c r="L67" s="25">
        <v>1.1190083193412826E-2</v>
      </c>
    </row>
    <row r="68" spans="1:12" x14ac:dyDescent="0.25">
      <c r="A68" t="s">
        <v>13</v>
      </c>
      <c r="B68" s="25">
        <f>SUM(B46/B24)</f>
        <v>5.9968437664387156E-2</v>
      </c>
      <c r="C68" s="25">
        <f t="shared" ref="C68:J68" si="26">SUM(C46/C24)</f>
        <v>4.0982529883094712E-2</v>
      </c>
      <c r="D68" s="25">
        <f t="shared" si="26"/>
        <v>4.0175122328096828E-2</v>
      </c>
      <c r="E68" s="25">
        <f t="shared" si="26"/>
        <v>5.1697127937336815E-2</v>
      </c>
      <c r="F68" s="25">
        <f t="shared" si="26"/>
        <v>4.8043394033320426E-2</v>
      </c>
      <c r="G68" s="25">
        <f t="shared" si="26"/>
        <v>5.0314465408805034E-2</v>
      </c>
      <c r="H68" s="25">
        <f t="shared" si="26"/>
        <v>5.3319393622582326E-2</v>
      </c>
      <c r="I68" s="25">
        <f t="shared" si="26"/>
        <v>3.918495297805643E-2</v>
      </c>
      <c r="J68" s="25">
        <f t="shared" si="26"/>
        <v>6.2695924764890276E-2</v>
      </c>
      <c r="K68" s="25">
        <v>7.0000000000000007E-2</v>
      </c>
      <c r="L68" s="25">
        <v>0.06</v>
      </c>
    </row>
    <row r="70" spans="1:12" x14ac:dyDescent="0.25">
      <c r="A70" t="s">
        <v>28</v>
      </c>
      <c r="B70" s="25">
        <v>7.3662572499760839E-2</v>
      </c>
      <c r="C70" s="25">
        <v>5.4983345728946843E-2</v>
      </c>
      <c r="D70" s="25">
        <v>4.2359618426924622E-2</v>
      </c>
      <c r="E70" s="25">
        <v>3.4927601868295972E-2</v>
      </c>
      <c r="F70" s="25">
        <v>2.8045564541485962E-2</v>
      </c>
      <c r="G70" s="26">
        <v>2.2082649243138103E-2</v>
      </c>
      <c r="H70" s="26">
        <v>2.0795363743357023E-2</v>
      </c>
      <c r="I70" s="26">
        <v>2.2633060953891337E-2</v>
      </c>
      <c r="J70" s="26">
        <v>3.4645136977222213E-2</v>
      </c>
      <c r="K70" s="26">
        <v>8.1046816847454919E-2</v>
      </c>
      <c r="L70" s="26">
        <v>7.238076919518531E-2</v>
      </c>
    </row>
    <row r="73" spans="1:12" x14ac:dyDescent="0.25">
      <c r="A73" s="20" t="s">
        <v>24</v>
      </c>
    </row>
    <row r="74" spans="1:12" x14ac:dyDescent="0.25">
      <c r="B74" s="20">
        <v>2011</v>
      </c>
      <c r="C74" s="20">
        <v>2012</v>
      </c>
      <c r="D74" s="20">
        <v>2013</v>
      </c>
      <c r="E74" s="20">
        <v>2014</v>
      </c>
      <c r="F74" s="20">
        <v>2015</v>
      </c>
      <c r="G74" s="20">
        <v>2016</v>
      </c>
      <c r="H74" s="20">
        <v>2017</v>
      </c>
      <c r="I74" s="20">
        <v>2018</v>
      </c>
      <c r="J74" s="20">
        <v>2019</v>
      </c>
      <c r="K74" s="20">
        <v>2020</v>
      </c>
      <c r="L74" s="20">
        <v>2021</v>
      </c>
    </row>
    <row r="75" spans="1:12" x14ac:dyDescent="0.25">
      <c r="A75" t="s">
        <v>9</v>
      </c>
      <c r="B75" s="21">
        <v>8832.8333333333321</v>
      </c>
      <c r="C75" s="21">
        <v>9207.75</v>
      </c>
      <c r="D75" s="21">
        <v>9530.5833333333321</v>
      </c>
      <c r="E75" s="21">
        <v>9551.1666666666679</v>
      </c>
      <c r="F75" s="21">
        <v>9767</v>
      </c>
      <c r="G75" s="21">
        <v>10069</v>
      </c>
      <c r="H75" s="21">
        <v>10276</v>
      </c>
      <c r="I75" s="21">
        <v>10155</v>
      </c>
      <c r="J75" s="21">
        <v>10040</v>
      </c>
      <c r="K75" s="21">
        <v>9514</v>
      </c>
      <c r="L75" s="21">
        <v>9720.6666666666679</v>
      </c>
    </row>
    <row r="76" spans="1:12" x14ac:dyDescent="0.25">
      <c r="A76" t="s">
        <v>10</v>
      </c>
      <c r="B76" s="21">
        <v>524.91666666666663</v>
      </c>
      <c r="C76" s="21">
        <v>533.66666666666674</v>
      </c>
      <c r="D76" s="21">
        <v>547.33333333333326</v>
      </c>
      <c r="E76" s="21">
        <v>540.41666666666674</v>
      </c>
      <c r="F76" s="21">
        <v>561.16666666666674</v>
      </c>
      <c r="G76" s="21">
        <v>572</v>
      </c>
      <c r="H76" s="21">
        <v>579.75</v>
      </c>
      <c r="I76" s="21">
        <v>576</v>
      </c>
      <c r="J76" s="21">
        <v>573</v>
      </c>
      <c r="K76" s="21">
        <v>539</v>
      </c>
      <c r="L76" s="21">
        <v>556</v>
      </c>
    </row>
    <row r="77" spans="1:12" x14ac:dyDescent="0.25">
      <c r="A77" t="s">
        <v>11</v>
      </c>
      <c r="B77" s="21">
        <v>221</v>
      </c>
      <c r="C77" s="21">
        <v>229.5</v>
      </c>
      <c r="D77" s="21">
        <v>236.83333333333331</v>
      </c>
      <c r="E77" s="21">
        <v>239.66666666666669</v>
      </c>
      <c r="F77" s="21">
        <v>262</v>
      </c>
      <c r="G77" s="21">
        <v>280</v>
      </c>
      <c r="H77" s="21">
        <v>297.58333333333331</v>
      </c>
      <c r="I77" s="21">
        <v>301</v>
      </c>
      <c r="J77" s="21">
        <v>304</v>
      </c>
      <c r="K77" s="21">
        <v>278</v>
      </c>
      <c r="L77" s="21">
        <v>227</v>
      </c>
    </row>
    <row r="78" spans="1:12" x14ac:dyDescent="0.25">
      <c r="A78" t="s">
        <v>12</v>
      </c>
      <c r="B78" s="21">
        <v>174.91666666666669</v>
      </c>
      <c r="C78" s="21">
        <v>181.25</v>
      </c>
      <c r="D78" s="21">
        <v>185.5</v>
      </c>
      <c r="E78" s="21">
        <v>186</v>
      </c>
      <c r="F78" s="21">
        <v>191</v>
      </c>
      <c r="G78" s="21">
        <v>190.16666666666669</v>
      </c>
      <c r="H78" s="21">
        <v>191.41666666666666</v>
      </c>
      <c r="I78" s="21">
        <v>190</v>
      </c>
      <c r="J78" s="21">
        <v>189</v>
      </c>
      <c r="K78" s="21">
        <v>181</v>
      </c>
      <c r="L78" s="21">
        <v>180</v>
      </c>
    </row>
    <row r="79" spans="1:12" x14ac:dyDescent="0.25">
      <c r="A79" t="s">
        <v>13</v>
      </c>
      <c r="B79" s="21">
        <f>SUM(B75:B78)</f>
        <v>9753.6666666666642</v>
      </c>
      <c r="C79" s="21">
        <f t="shared" ref="C79:L79" si="27">SUM(C75:C78)</f>
        <v>10152.166666666666</v>
      </c>
      <c r="D79" s="21">
        <f t="shared" si="27"/>
        <v>10500.25</v>
      </c>
      <c r="E79" s="21">
        <f t="shared" si="27"/>
        <v>10517.25</v>
      </c>
      <c r="F79" s="21">
        <f t="shared" si="27"/>
        <v>10781.166666666666</v>
      </c>
      <c r="G79" s="21">
        <f t="shared" si="27"/>
        <v>11111.166666666666</v>
      </c>
      <c r="H79" s="21">
        <f t="shared" si="27"/>
        <v>11344.75</v>
      </c>
      <c r="I79" s="21">
        <f t="shared" si="27"/>
        <v>11222</v>
      </c>
      <c r="J79" s="21">
        <f t="shared" si="27"/>
        <v>11106</v>
      </c>
      <c r="K79" s="21">
        <f t="shared" si="27"/>
        <v>10512</v>
      </c>
      <c r="L79" s="21">
        <f t="shared" si="27"/>
        <v>10683.666666666668</v>
      </c>
    </row>
    <row r="80" spans="1:12" x14ac:dyDescent="0.25">
      <c r="B80" s="21" t="s">
        <v>14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6" x14ac:dyDescent="0.25">
      <c r="A81" t="s">
        <v>15</v>
      </c>
      <c r="B81" s="21">
        <v>1544</v>
      </c>
      <c r="C81" s="21">
        <v>1519</v>
      </c>
      <c r="D81" s="21">
        <v>1540</v>
      </c>
      <c r="E81" s="21">
        <v>1547</v>
      </c>
      <c r="F81" s="21">
        <v>1588</v>
      </c>
      <c r="G81" s="21">
        <v>1667</v>
      </c>
      <c r="H81" s="21">
        <v>1828</v>
      </c>
      <c r="I81" s="21">
        <v>2015</v>
      </c>
      <c r="J81" s="21">
        <v>1743</v>
      </c>
      <c r="K81" s="21">
        <v>2040</v>
      </c>
      <c r="L81" s="21">
        <v>1947</v>
      </c>
      <c r="P81" s="21"/>
    </row>
    <row r="82" spans="1:16" x14ac:dyDescent="0.25">
      <c r="A82" t="s">
        <v>16</v>
      </c>
      <c r="B82" s="21">
        <v>464</v>
      </c>
      <c r="C82" s="21">
        <v>464.25</v>
      </c>
      <c r="D82" s="21">
        <v>475.75</v>
      </c>
      <c r="E82" s="21">
        <v>473.08333333333337</v>
      </c>
      <c r="F82" s="21">
        <v>491.66666666666663</v>
      </c>
      <c r="G82" s="21">
        <v>515</v>
      </c>
      <c r="H82" s="21">
        <v>548</v>
      </c>
      <c r="I82">
        <v>520</v>
      </c>
      <c r="J82" s="21">
        <v>487</v>
      </c>
      <c r="K82" s="21">
        <v>423</v>
      </c>
      <c r="L82" s="21">
        <v>419</v>
      </c>
      <c r="P82" s="21"/>
    </row>
    <row r="83" spans="1:16" x14ac:dyDescent="0.25">
      <c r="A83" t="s">
        <v>17</v>
      </c>
      <c r="B83" s="21">
        <v>203.75</v>
      </c>
      <c r="C83" s="21">
        <v>211.58333333333334</v>
      </c>
      <c r="D83" s="21">
        <v>218.5</v>
      </c>
      <c r="E83" s="21">
        <v>229.25</v>
      </c>
      <c r="F83" s="21">
        <v>247.83333333333331</v>
      </c>
      <c r="G83" s="21">
        <v>265.75</v>
      </c>
      <c r="H83" s="21">
        <v>303</v>
      </c>
      <c r="I83" s="21">
        <v>320</v>
      </c>
      <c r="J83" s="21">
        <v>316</v>
      </c>
      <c r="K83" s="21">
        <v>278</v>
      </c>
      <c r="L83" s="21">
        <v>265</v>
      </c>
      <c r="P83" s="21"/>
    </row>
    <row r="84" spans="1:16" x14ac:dyDescent="0.25">
      <c r="A84" t="s">
        <v>18</v>
      </c>
      <c r="B84" s="21">
        <v>31.916666666666664</v>
      </c>
      <c r="C84" s="21">
        <v>33.166666666666664</v>
      </c>
      <c r="D84" s="21">
        <v>34.083333333333329</v>
      </c>
      <c r="E84" s="21">
        <v>34.25</v>
      </c>
      <c r="F84" s="21">
        <v>35.916666666666671</v>
      </c>
      <c r="G84" s="21">
        <v>34.25</v>
      </c>
      <c r="H84" s="21">
        <v>32.25</v>
      </c>
      <c r="I84" s="21">
        <v>29.333333333333336</v>
      </c>
      <c r="J84" s="21">
        <v>27</v>
      </c>
      <c r="K84" s="21">
        <v>25</v>
      </c>
      <c r="L84" s="21">
        <v>29</v>
      </c>
      <c r="P84" s="21"/>
    </row>
    <row r="85" spans="1:16" x14ac:dyDescent="0.25">
      <c r="A85" t="s">
        <v>13</v>
      </c>
      <c r="B85" s="21">
        <f>SUM(B81:B84)</f>
        <v>2243.6666666666665</v>
      </c>
      <c r="C85" s="21">
        <f t="shared" ref="C85:L85" si="28">SUM(C81:C84)</f>
        <v>2228</v>
      </c>
      <c r="D85" s="21">
        <f t="shared" si="28"/>
        <v>2268.3333333333335</v>
      </c>
      <c r="E85" s="21">
        <f t="shared" si="28"/>
        <v>2283.5833333333335</v>
      </c>
      <c r="F85" s="21">
        <f t="shared" si="28"/>
        <v>2363.4166666666665</v>
      </c>
      <c r="G85" s="21">
        <f t="shared" si="28"/>
        <v>2482</v>
      </c>
      <c r="H85" s="21">
        <f>SUM(H81:H84)</f>
        <v>2711.25</v>
      </c>
      <c r="I85" s="21">
        <f t="shared" si="28"/>
        <v>2884.3333333333335</v>
      </c>
      <c r="J85" s="21">
        <f t="shared" si="28"/>
        <v>2573</v>
      </c>
      <c r="K85" s="21">
        <f t="shared" si="28"/>
        <v>2766</v>
      </c>
      <c r="L85" s="21">
        <f t="shared" si="28"/>
        <v>2660</v>
      </c>
      <c r="P85" s="21"/>
    </row>
    <row r="86" spans="1:16" x14ac:dyDescent="0.25"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6" x14ac:dyDescent="0.25">
      <c r="A87" t="s">
        <v>19</v>
      </c>
      <c r="B87" s="21">
        <v>297</v>
      </c>
      <c r="C87" s="21">
        <v>292</v>
      </c>
      <c r="D87" s="21">
        <v>289</v>
      </c>
      <c r="E87" s="21">
        <v>285</v>
      </c>
      <c r="F87" s="21">
        <v>296</v>
      </c>
      <c r="G87" s="21">
        <v>290</v>
      </c>
      <c r="H87" s="21">
        <v>292</v>
      </c>
      <c r="I87" s="21">
        <v>285</v>
      </c>
      <c r="J87" s="33">
        <v>275</v>
      </c>
      <c r="K87" s="21">
        <v>320</v>
      </c>
      <c r="L87" s="21">
        <v>320</v>
      </c>
    </row>
    <row r="88" spans="1:16" x14ac:dyDescent="0.25">
      <c r="A88" t="s">
        <v>20</v>
      </c>
      <c r="B88" s="21">
        <v>242.33333333333334</v>
      </c>
      <c r="C88" s="21">
        <v>257</v>
      </c>
      <c r="D88" s="21">
        <v>275.58333333333337</v>
      </c>
      <c r="E88" s="21">
        <v>266.66666666666669</v>
      </c>
      <c r="F88" s="21">
        <v>265.08333333333331</v>
      </c>
      <c r="G88" s="21">
        <v>261</v>
      </c>
      <c r="H88" s="21">
        <v>258.33333333333337</v>
      </c>
      <c r="I88" s="21">
        <v>276</v>
      </c>
      <c r="J88" s="21">
        <v>274</v>
      </c>
      <c r="K88" s="21">
        <v>252.25</v>
      </c>
      <c r="L88" s="21">
        <v>271.33333333333337</v>
      </c>
    </row>
    <row r="89" spans="1:16" x14ac:dyDescent="0.25">
      <c r="A89" t="s">
        <v>21</v>
      </c>
      <c r="B89" s="21">
        <v>56.333333333333329</v>
      </c>
      <c r="C89" s="21">
        <v>59.416666666666671</v>
      </c>
      <c r="D89" s="21">
        <v>56.583333333333336</v>
      </c>
      <c r="E89" s="21">
        <v>53.666666666666664</v>
      </c>
      <c r="F89" s="21">
        <v>53.166666666666671</v>
      </c>
      <c r="G89" s="21">
        <v>53</v>
      </c>
      <c r="H89" s="21">
        <v>54.25</v>
      </c>
      <c r="I89" s="21">
        <v>52</v>
      </c>
      <c r="J89" s="21">
        <v>49</v>
      </c>
      <c r="K89" s="21">
        <v>47.5</v>
      </c>
      <c r="L89" s="21">
        <v>50.083333333333329</v>
      </c>
    </row>
    <row r="90" spans="1:16" x14ac:dyDescent="0.25">
      <c r="A90" t="s">
        <v>13</v>
      </c>
      <c r="B90" s="21">
        <f>SUM(B87:B89)</f>
        <v>595.66666666666674</v>
      </c>
      <c r="C90" s="21">
        <f t="shared" ref="C90:L90" si="29">SUM(C87:C89)</f>
        <v>608.41666666666663</v>
      </c>
      <c r="D90" s="21">
        <f t="shared" si="29"/>
        <v>621.16666666666674</v>
      </c>
      <c r="E90" s="21">
        <f t="shared" si="29"/>
        <v>605.33333333333337</v>
      </c>
      <c r="F90" s="21">
        <f t="shared" si="29"/>
        <v>614.24999999999989</v>
      </c>
      <c r="G90" s="21">
        <f t="shared" si="29"/>
        <v>604</v>
      </c>
      <c r="H90" s="21">
        <f>SUM(H87:H89)</f>
        <v>604.58333333333337</v>
      </c>
      <c r="I90" s="21">
        <f t="shared" si="29"/>
        <v>613</v>
      </c>
      <c r="J90" s="21">
        <f t="shared" si="29"/>
        <v>598</v>
      </c>
      <c r="K90" s="21">
        <f t="shared" si="29"/>
        <v>619.75</v>
      </c>
      <c r="L90" s="21">
        <f t="shared" si="29"/>
        <v>641.41666666666674</v>
      </c>
    </row>
    <row r="92" spans="1:16" x14ac:dyDescent="0.25">
      <c r="A92" t="s">
        <v>28</v>
      </c>
      <c r="B92" s="22">
        <v>164445.5833333334</v>
      </c>
      <c r="C92" s="22">
        <v>169434.08333333343</v>
      </c>
      <c r="D92" s="22">
        <v>175288.75000000012</v>
      </c>
      <c r="E92" s="22">
        <v>179222.83333333337</v>
      </c>
      <c r="F92" s="22">
        <v>185336.66666666672</v>
      </c>
      <c r="G92" s="22">
        <v>191968.58333333326</v>
      </c>
      <c r="H92" s="22">
        <v>195905.08333333334</v>
      </c>
      <c r="I92" s="22">
        <v>200079.91666666666</v>
      </c>
      <c r="J92" s="22">
        <v>201692.08333333334</v>
      </c>
      <c r="K92" s="22">
        <v>186855.73666666669</v>
      </c>
      <c r="L92" s="22">
        <v>193583.99999999991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L40"/>
  <sheetViews>
    <sheetView topLeftCell="B1" workbookViewId="0">
      <selection activeCell="N37" sqref="N37"/>
    </sheetView>
  </sheetViews>
  <sheetFormatPr defaultRowHeight="13.8" x14ac:dyDescent="0.25"/>
  <cols>
    <col min="2" max="10" width="9.296875" bestFit="1" customWidth="1"/>
  </cols>
  <sheetData>
    <row r="1" spans="1:12" s="4" customFormat="1" ht="18" x14ac:dyDescent="0.35">
      <c r="A1" s="3" t="s">
        <v>2</v>
      </c>
    </row>
    <row r="2" spans="1:12" ht="18" x14ac:dyDescent="0.35">
      <c r="A2" s="2" t="s">
        <v>3</v>
      </c>
    </row>
    <row r="3" spans="1:12" ht="14.4" x14ac:dyDescent="0.3">
      <c r="A3" s="1" t="s">
        <v>0</v>
      </c>
      <c r="B3" t="s">
        <v>4</v>
      </c>
    </row>
    <row r="4" spans="1:12" ht="14.4" x14ac:dyDescent="0.3">
      <c r="A4" s="1" t="s">
        <v>1</v>
      </c>
      <c r="B4" s="5">
        <v>44021</v>
      </c>
    </row>
    <row r="6" spans="1:12" x14ac:dyDescent="0.25">
      <c r="A6" s="28" t="s">
        <v>5</v>
      </c>
      <c r="B6" s="29"/>
    </row>
    <row r="7" spans="1:12" x14ac:dyDescent="0.25">
      <c r="A7" s="20"/>
      <c r="B7" s="20">
        <v>2011</v>
      </c>
      <c r="C7" s="20">
        <v>2012</v>
      </c>
      <c r="D7" s="20">
        <v>2013</v>
      </c>
      <c r="E7" s="20">
        <v>2014</v>
      </c>
      <c r="F7" s="20">
        <v>2015</v>
      </c>
      <c r="G7" s="20">
        <v>2016</v>
      </c>
      <c r="H7" s="20">
        <v>2017</v>
      </c>
      <c r="I7" s="20">
        <v>2018</v>
      </c>
      <c r="J7" s="20">
        <v>2019</v>
      </c>
      <c r="K7" s="20">
        <v>2020</v>
      </c>
      <c r="L7" s="20">
        <v>2021</v>
      </c>
    </row>
    <row r="8" spans="1:12" x14ac:dyDescent="0.25">
      <c r="A8" s="20" t="s">
        <v>25</v>
      </c>
      <c r="B8" s="21">
        <v>10375.666666666664</v>
      </c>
      <c r="C8" s="21">
        <v>10597.166666666666</v>
      </c>
      <c r="D8" s="21">
        <v>10884.25</v>
      </c>
      <c r="E8" s="21">
        <v>10877.25</v>
      </c>
      <c r="F8" s="21">
        <v>11089.5</v>
      </c>
      <c r="G8" s="21">
        <v>11381.25</v>
      </c>
      <c r="H8" s="21">
        <v>11602.666666666668</v>
      </c>
      <c r="I8" s="21">
        <v>11485</v>
      </c>
      <c r="J8" s="21">
        <v>11459</v>
      </c>
      <c r="K8" s="21">
        <v>11183</v>
      </c>
      <c r="L8" s="21">
        <v>11256.666666666668</v>
      </c>
    </row>
    <row r="9" spans="1:12" x14ac:dyDescent="0.25">
      <c r="A9" s="20" t="s">
        <v>26</v>
      </c>
      <c r="B9" s="21">
        <v>2361.6666666666665</v>
      </c>
      <c r="C9" s="21">
        <v>2322</v>
      </c>
      <c r="D9" s="21">
        <v>2343.3333333333335</v>
      </c>
      <c r="E9" s="21">
        <v>2350.5833333333335</v>
      </c>
      <c r="F9" s="21">
        <v>2417.4166666666665</v>
      </c>
      <c r="G9" s="21">
        <v>2515.3333333333335</v>
      </c>
      <c r="H9" s="21">
        <v>2742.9166666666665</v>
      </c>
      <c r="I9" s="21">
        <v>2928</v>
      </c>
      <c r="J9" s="21">
        <v>2647</v>
      </c>
      <c r="K9" s="21">
        <v>2987</v>
      </c>
      <c r="L9" s="21">
        <v>2840</v>
      </c>
    </row>
    <row r="10" spans="1:12" x14ac:dyDescent="0.25">
      <c r="A10" s="20" t="s">
        <v>27</v>
      </c>
      <c r="B10" s="21">
        <v>633.66666666666674</v>
      </c>
      <c r="C10" s="21">
        <v>634.41666666666663</v>
      </c>
      <c r="D10" s="21">
        <v>647.16666666666674</v>
      </c>
      <c r="E10" s="21">
        <v>638.33333333333337</v>
      </c>
      <c r="F10" s="21">
        <v>645.24999999999989</v>
      </c>
      <c r="G10" s="21">
        <v>636</v>
      </c>
      <c r="H10" s="21">
        <v>637.66666666666674</v>
      </c>
      <c r="I10" s="21">
        <v>638</v>
      </c>
      <c r="J10" s="21">
        <v>638</v>
      </c>
      <c r="K10" s="21">
        <v>666.75</v>
      </c>
      <c r="L10" s="21">
        <v>682.41666666666674</v>
      </c>
    </row>
    <row r="11" spans="1:12" x14ac:dyDescent="0.25">
      <c r="A11" s="20" t="s">
        <v>28</v>
      </c>
      <c r="B11" s="21">
        <v>177511.91666666654</v>
      </c>
      <c r="C11" s="21">
        <v>179272.0833333332</v>
      </c>
      <c r="D11" s="21">
        <v>183015.58333333343</v>
      </c>
      <c r="E11" s="21">
        <v>185697.16666666666</v>
      </c>
      <c r="F11" s="21">
        <v>190678.50000000009</v>
      </c>
      <c r="G11" s="21">
        <v>196152.8333333334</v>
      </c>
      <c r="H11" s="21">
        <v>200756.41666666666</v>
      </c>
      <c r="I11" s="21">
        <v>205212.41666666669</v>
      </c>
      <c r="J11" s="21">
        <v>208925.16666666657</v>
      </c>
      <c r="K11" s="21">
        <v>203367</v>
      </c>
      <c r="L11" s="21">
        <v>208666</v>
      </c>
    </row>
    <row r="14" spans="1:12" x14ac:dyDescent="0.25">
      <c r="A14" t="s">
        <v>22</v>
      </c>
    </row>
    <row r="15" spans="1:12" x14ac:dyDescent="0.25">
      <c r="B15">
        <v>2011</v>
      </c>
      <c r="C15">
        <v>2012</v>
      </c>
      <c r="D15">
        <v>2013</v>
      </c>
      <c r="E15">
        <v>2014</v>
      </c>
      <c r="F15">
        <v>2015</v>
      </c>
      <c r="G15">
        <v>2016</v>
      </c>
      <c r="H15">
        <v>2017</v>
      </c>
      <c r="I15">
        <v>2018</v>
      </c>
      <c r="J15">
        <v>2019</v>
      </c>
      <c r="K15" s="20">
        <v>2020</v>
      </c>
      <c r="L15" s="20">
        <v>2021</v>
      </c>
    </row>
    <row r="16" spans="1:12" x14ac:dyDescent="0.25">
      <c r="A16" t="s">
        <v>25</v>
      </c>
      <c r="B16" s="21">
        <v>622</v>
      </c>
      <c r="C16" s="21">
        <v>445</v>
      </c>
      <c r="D16" s="21">
        <v>384</v>
      </c>
      <c r="E16" s="21">
        <v>360</v>
      </c>
      <c r="F16" s="21">
        <v>310</v>
      </c>
      <c r="G16" s="21">
        <v>269</v>
      </c>
      <c r="H16" s="21">
        <v>274</v>
      </c>
      <c r="I16" s="21">
        <v>262</v>
      </c>
      <c r="J16" s="21">
        <v>352</v>
      </c>
      <c r="K16">
        <v>671</v>
      </c>
      <c r="L16">
        <v>573</v>
      </c>
    </row>
    <row r="17" spans="1:12" x14ac:dyDescent="0.25">
      <c r="A17" t="s">
        <v>26</v>
      </c>
      <c r="B17" s="21">
        <v>118</v>
      </c>
      <c r="C17" s="21">
        <v>94</v>
      </c>
      <c r="D17" s="21">
        <v>75</v>
      </c>
      <c r="E17" s="21">
        <v>67</v>
      </c>
      <c r="F17" s="21">
        <v>55</v>
      </c>
      <c r="G17" s="21">
        <v>34</v>
      </c>
      <c r="H17" s="21">
        <v>32</v>
      </c>
      <c r="I17" s="21">
        <v>44</v>
      </c>
      <c r="J17" s="21">
        <v>74</v>
      </c>
      <c r="K17">
        <v>221</v>
      </c>
      <c r="L17">
        <v>180</v>
      </c>
    </row>
    <row r="18" spans="1:12" x14ac:dyDescent="0.25">
      <c r="A18" t="s">
        <v>27</v>
      </c>
      <c r="B18" s="21">
        <v>38</v>
      </c>
      <c r="C18" s="21">
        <v>26</v>
      </c>
      <c r="D18" s="21">
        <v>26</v>
      </c>
      <c r="E18" s="21">
        <v>33</v>
      </c>
      <c r="F18" s="21">
        <v>31</v>
      </c>
      <c r="G18" s="21">
        <v>32</v>
      </c>
      <c r="H18" s="21">
        <v>34</v>
      </c>
      <c r="I18" s="21">
        <v>25</v>
      </c>
      <c r="J18" s="21">
        <v>40</v>
      </c>
      <c r="K18">
        <v>47</v>
      </c>
      <c r="L18">
        <v>41</v>
      </c>
    </row>
    <row r="19" spans="1:12" x14ac:dyDescent="0.25">
      <c r="A19" t="s">
        <v>28</v>
      </c>
      <c r="B19" s="21">
        <v>13066.333333333336</v>
      </c>
      <c r="C19" s="21">
        <v>9838.0000000000018</v>
      </c>
      <c r="D19" s="21">
        <v>7726.833333333333</v>
      </c>
      <c r="E19" s="21">
        <v>6474.3333333333339</v>
      </c>
      <c r="F19" s="21">
        <v>5341.8333333333321</v>
      </c>
      <c r="G19" s="21">
        <v>4324.4999999999982</v>
      </c>
      <c r="H19" s="21">
        <v>4171.1666666666661</v>
      </c>
      <c r="I19" s="21">
        <v>4642.9166666666652</v>
      </c>
      <c r="J19" s="21">
        <v>7237.7500000000018</v>
      </c>
      <c r="K19">
        <v>16511</v>
      </c>
      <c r="L19">
        <v>15082</v>
      </c>
    </row>
    <row r="21" spans="1:12" x14ac:dyDescent="0.25">
      <c r="A21" t="s">
        <v>23</v>
      </c>
    </row>
    <row r="22" spans="1:12" x14ac:dyDescent="0.25">
      <c r="B22">
        <v>2011</v>
      </c>
      <c r="C22">
        <v>2012</v>
      </c>
      <c r="D22">
        <v>2013</v>
      </c>
      <c r="E22">
        <v>2014</v>
      </c>
      <c r="F22">
        <v>2015</v>
      </c>
      <c r="G22">
        <v>2016</v>
      </c>
      <c r="H22">
        <v>2017</v>
      </c>
      <c r="I22">
        <v>2018</v>
      </c>
      <c r="J22">
        <v>2019</v>
      </c>
      <c r="K22" s="20">
        <v>2020</v>
      </c>
      <c r="L22" s="20">
        <v>2021</v>
      </c>
    </row>
    <row r="23" spans="1:12" x14ac:dyDescent="0.25">
      <c r="A23" t="s">
        <v>25</v>
      </c>
      <c r="B23" s="25">
        <v>5.9947955151476225E-2</v>
      </c>
      <c r="C23" s="25">
        <v>4.1992356447478105E-2</v>
      </c>
      <c r="D23" s="25">
        <v>3.528033626570503E-2</v>
      </c>
      <c r="E23" s="25">
        <v>3.3096600703302767E-2</v>
      </c>
      <c r="F23" s="25">
        <v>2.7954371252085306E-2</v>
      </c>
      <c r="G23" s="25">
        <v>2.3635365183964856E-2</v>
      </c>
      <c r="H23" s="25">
        <v>2.3615260859572509E-2</v>
      </c>
      <c r="I23" s="25">
        <v>2.281236395298215E-2</v>
      </c>
      <c r="J23" s="25">
        <v>3.0718212758530414E-2</v>
      </c>
      <c r="K23" s="25">
        <v>6.0001788428865201E-2</v>
      </c>
      <c r="L23" s="25">
        <v>5.0903168492745003E-2</v>
      </c>
    </row>
    <row r="24" spans="1:12" x14ac:dyDescent="0.25">
      <c r="A24" t="s">
        <v>26</v>
      </c>
      <c r="B24" s="25">
        <v>4.9964714184897674E-2</v>
      </c>
      <c r="C24" s="25">
        <v>4.0482342807924204E-2</v>
      </c>
      <c r="D24" s="25">
        <v>3.2005689900426737E-2</v>
      </c>
      <c r="E24" s="25">
        <v>2.8503562945368169E-2</v>
      </c>
      <c r="F24" s="25">
        <v>2.2751559860732878E-2</v>
      </c>
      <c r="G24" s="25">
        <v>1.351709514974821E-2</v>
      </c>
      <c r="H24" s="25">
        <v>1.1666413489290598E-2</v>
      </c>
      <c r="I24" s="25">
        <v>1.5027322404371584E-2</v>
      </c>
      <c r="J24" s="25">
        <v>2.7956176803928975E-2</v>
      </c>
      <c r="K24" s="25">
        <v>7.3999999999999996E-2</v>
      </c>
      <c r="L24" s="25">
        <v>6.3E-2</v>
      </c>
    </row>
    <row r="25" spans="1:12" x14ac:dyDescent="0.25">
      <c r="A25" t="s">
        <v>27</v>
      </c>
      <c r="B25" s="25">
        <v>5.9968437664387156E-2</v>
      </c>
      <c r="C25" s="25">
        <v>4.0982529883094712E-2</v>
      </c>
      <c r="D25" s="25">
        <v>4.0175122328096828E-2</v>
      </c>
      <c r="E25" s="25">
        <v>5.1697127937336815E-2</v>
      </c>
      <c r="F25" s="25">
        <v>4.8043394033320426E-2</v>
      </c>
      <c r="G25" s="25">
        <v>5.0314465408805034E-2</v>
      </c>
      <c r="H25" s="25">
        <v>5.3319393622582326E-2</v>
      </c>
      <c r="I25" s="25">
        <v>3.918495297805643E-2</v>
      </c>
      <c r="J25" s="25">
        <v>6.2695924764890276E-2</v>
      </c>
      <c r="K25" s="25">
        <v>7.0000000000000007E-2</v>
      </c>
      <c r="L25" s="25">
        <v>0.06</v>
      </c>
    </row>
    <row r="26" spans="1:12" x14ac:dyDescent="0.25">
      <c r="A26" t="s">
        <v>28</v>
      </c>
      <c r="B26" s="25">
        <v>7.3662572499760839E-2</v>
      </c>
      <c r="C26" s="25">
        <v>5.4983345728946843E-2</v>
      </c>
      <c r="D26" s="25">
        <v>4.2359618426924622E-2</v>
      </c>
      <c r="E26" s="25">
        <v>3.4927601868295972E-2</v>
      </c>
      <c r="F26" s="25">
        <v>2.8045564541485962E-2</v>
      </c>
      <c r="G26" s="25">
        <v>2.2082649243138103E-2</v>
      </c>
      <c r="H26" s="25">
        <v>2.0795363743357023E-2</v>
      </c>
      <c r="I26" s="25">
        <v>2.2633060953891337E-2</v>
      </c>
      <c r="J26" s="25">
        <v>3.4645136977222213E-2</v>
      </c>
      <c r="K26" s="26">
        <v>8.1046816847454919E-2</v>
      </c>
      <c r="L26" s="26">
        <v>7.238076919518531E-2</v>
      </c>
    </row>
    <row r="28" spans="1:12" x14ac:dyDescent="0.25">
      <c r="A28" t="s">
        <v>34</v>
      </c>
    </row>
    <row r="29" spans="1:12" x14ac:dyDescent="0.25">
      <c r="B29">
        <v>2011</v>
      </c>
      <c r="C29">
        <v>2012</v>
      </c>
      <c r="D29">
        <v>2013</v>
      </c>
      <c r="E29">
        <v>2014</v>
      </c>
      <c r="F29">
        <v>2015</v>
      </c>
      <c r="G29">
        <v>2016</v>
      </c>
      <c r="H29">
        <v>2017</v>
      </c>
      <c r="I29">
        <v>2018</v>
      </c>
      <c r="J29">
        <v>2019</v>
      </c>
      <c r="K29" s="20">
        <v>2020</v>
      </c>
      <c r="L29" s="20">
        <v>2021</v>
      </c>
    </row>
    <row r="30" spans="1:12" x14ac:dyDescent="0.25">
      <c r="A30" t="s">
        <v>25</v>
      </c>
      <c r="B30" s="21">
        <v>9753.6666666666642</v>
      </c>
      <c r="C30" s="21">
        <v>10152.166666666666</v>
      </c>
      <c r="D30" s="21">
        <v>10500.25</v>
      </c>
      <c r="E30" s="21">
        <v>10517.25</v>
      </c>
      <c r="F30" s="21">
        <v>10781.166666666666</v>
      </c>
      <c r="G30" s="21">
        <v>11111.166666666666</v>
      </c>
      <c r="H30" s="21">
        <v>11344.75</v>
      </c>
      <c r="I30" s="21">
        <v>11222</v>
      </c>
      <c r="J30" s="21">
        <v>11106</v>
      </c>
      <c r="K30" s="34">
        <v>10512</v>
      </c>
      <c r="L30" s="34">
        <v>10683.666666666668</v>
      </c>
    </row>
    <row r="31" spans="1:12" x14ac:dyDescent="0.25">
      <c r="A31" t="s">
        <v>26</v>
      </c>
      <c r="B31" s="21">
        <v>2243.6666666666665</v>
      </c>
      <c r="C31" s="21">
        <v>2228</v>
      </c>
      <c r="D31" s="21">
        <v>2268.3333333333335</v>
      </c>
      <c r="E31" s="21">
        <v>2283.5833333333335</v>
      </c>
      <c r="F31" s="21">
        <v>2363.4166666666665</v>
      </c>
      <c r="G31" s="21">
        <v>2482</v>
      </c>
      <c r="H31" s="21">
        <v>2711.25</v>
      </c>
      <c r="I31" s="21">
        <v>2884.3333333333335</v>
      </c>
      <c r="J31" s="21">
        <v>2573</v>
      </c>
      <c r="K31" s="34">
        <v>2766</v>
      </c>
      <c r="L31" s="34">
        <v>2660</v>
      </c>
    </row>
    <row r="32" spans="1:12" x14ac:dyDescent="0.25">
      <c r="A32" t="s">
        <v>27</v>
      </c>
      <c r="B32" s="21">
        <v>595.66666666666674</v>
      </c>
      <c r="C32" s="21">
        <v>608.41666666666663</v>
      </c>
      <c r="D32" s="21">
        <v>621.16666666666674</v>
      </c>
      <c r="E32" s="21">
        <v>605.33333333333337</v>
      </c>
      <c r="F32" s="21">
        <v>614.24999999999989</v>
      </c>
      <c r="G32" s="21">
        <v>604</v>
      </c>
      <c r="H32" s="21">
        <v>604.58333333333337</v>
      </c>
      <c r="I32" s="21">
        <v>613</v>
      </c>
      <c r="J32" s="21">
        <v>598</v>
      </c>
      <c r="K32" s="34">
        <v>619.75</v>
      </c>
      <c r="L32" s="34">
        <v>641.41666666666674</v>
      </c>
    </row>
    <row r="33" spans="1:12" x14ac:dyDescent="0.25">
      <c r="A33" t="s">
        <v>28</v>
      </c>
      <c r="B33" s="21">
        <v>164445.5833333334</v>
      </c>
      <c r="C33" s="21">
        <v>169434.08333333343</v>
      </c>
      <c r="D33" s="21">
        <v>175288.75000000012</v>
      </c>
      <c r="E33" s="21">
        <v>179222.83333333337</v>
      </c>
      <c r="F33" s="21">
        <v>185336.66666666672</v>
      </c>
      <c r="G33" s="21">
        <v>191828.33333333334</v>
      </c>
      <c r="H33" s="21">
        <v>196592.00000000003</v>
      </c>
      <c r="I33" s="21">
        <v>200569.5</v>
      </c>
      <c r="J33" s="21">
        <v>201687.33333333337</v>
      </c>
      <c r="K33" s="34">
        <v>186855.73666666669</v>
      </c>
      <c r="L33" s="34">
        <v>193583.99999999991</v>
      </c>
    </row>
    <row r="35" spans="1:12" x14ac:dyDescent="0.25">
      <c r="A35" t="s">
        <v>35</v>
      </c>
    </row>
    <row r="36" spans="1:12" x14ac:dyDescent="0.25">
      <c r="B36">
        <v>2011</v>
      </c>
      <c r="C36">
        <v>2012</v>
      </c>
      <c r="D36">
        <v>2013</v>
      </c>
      <c r="E36">
        <v>2014</v>
      </c>
      <c r="F36">
        <v>2015</v>
      </c>
      <c r="G36">
        <v>2016</v>
      </c>
      <c r="H36">
        <v>2017</v>
      </c>
      <c r="I36">
        <v>2018</v>
      </c>
      <c r="J36">
        <v>2019</v>
      </c>
      <c r="K36" s="20">
        <v>2020</v>
      </c>
      <c r="L36" s="20">
        <v>2021</v>
      </c>
    </row>
    <row r="37" spans="1:12" x14ac:dyDescent="0.25">
      <c r="A37" t="s">
        <v>25</v>
      </c>
      <c r="B37" s="35">
        <v>0.94005204484852378</v>
      </c>
      <c r="C37" s="35">
        <v>0.95800764355252188</v>
      </c>
      <c r="D37" s="35">
        <v>0.96471966373429496</v>
      </c>
      <c r="E37" s="35">
        <v>0.96690339929669722</v>
      </c>
      <c r="F37" s="35">
        <v>0.97219592106647423</v>
      </c>
      <c r="G37" s="35">
        <v>0.97626944902068458</v>
      </c>
      <c r="H37" s="35">
        <v>0.97777091473224531</v>
      </c>
      <c r="I37" s="35">
        <v>0.97710056595559425</v>
      </c>
      <c r="J37" s="35">
        <v>0.96919451959158742</v>
      </c>
      <c r="K37" s="25">
        <v>0.93999821157113472</v>
      </c>
      <c r="L37" s="25">
        <v>0.94909683150725499</v>
      </c>
    </row>
    <row r="38" spans="1:12" x14ac:dyDescent="0.25">
      <c r="A38" t="s">
        <v>26</v>
      </c>
      <c r="B38" s="35">
        <v>0.95003528581510233</v>
      </c>
      <c r="C38" s="35">
        <v>0.95951765719207582</v>
      </c>
      <c r="D38" s="35">
        <v>0.96799431009957326</v>
      </c>
      <c r="E38" s="35">
        <v>0.97149643705463185</v>
      </c>
      <c r="F38" s="35">
        <v>0.97766210486400773</v>
      </c>
      <c r="G38" s="35">
        <v>0.9867479459316193</v>
      </c>
      <c r="H38" s="35">
        <v>0.98845511165122291</v>
      </c>
      <c r="I38" s="35">
        <v>0.98508652094717675</v>
      </c>
      <c r="J38" s="35">
        <v>0.97204382319607108</v>
      </c>
      <c r="K38" s="25">
        <v>0.92601272179444261</v>
      </c>
      <c r="L38" s="25">
        <v>0.93661971830985913</v>
      </c>
    </row>
    <row r="39" spans="1:12" x14ac:dyDescent="0.25">
      <c r="A39" t="s">
        <v>27</v>
      </c>
      <c r="B39" s="35">
        <v>0.9400315623356128</v>
      </c>
      <c r="C39" s="35">
        <v>0.9590174701169053</v>
      </c>
      <c r="D39" s="35">
        <v>0.95982487767190316</v>
      </c>
      <c r="E39" s="35">
        <v>0.94830287206266317</v>
      </c>
      <c r="F39" s="35">
        <v>0.95195660596667953</v>
      </c>
      <c r="G39" s="35">
        <v>0.94968553459119498</v>
      </c>
      <c r="H39" s="35">
        <v>0.94811813904861464</v>
      </c>
      <c r="I39" s="35">
        <v>0.96081504702194354</v>
      </c>
      <c r="J39" s="35">
        <v>0.93730407523510972</v>
      </c>
      <c r="K39" s="25">
        <v>0.92950881139857522</v>
      </c>
      <c r="L39" s="25">
        <v>0.93991940407864205</v>
      </c>
    </row>
    <row r="40" spans="1:12" x14ac:dyDescent="0.25">
      <c r="A40" t="s">
        <v>28</v>
      </c>
      <c r="B40" s="35">
        <v>0.92639179623152168</v>
      </c>
      <c r="C40" s="35">
        <v>0.94512252093535787</v>
      </c>
      <c r="D40" s="35">
        <v>0.95778046222839874</v>
      </c>
      <c r="E40" s="35">
        <v>0.96513499128958191</v>
      </c>
      <c r="F40" s="35">
        <v>0.97198513029348688</v>
      </c>
      <c r="G40" s="35">
        <v>0.97795341557645921</v>
      </c>
      <c r="H40" s="35">
        <v>0.97925637080093353</v>
      </c>
      <c r="I40" s="35">
        <v>0.97737506949100295</v>
      </c>
      <c r="J40" s="35">
        <v>0.96535681436176179</v>
      </c>
      <c r="K40" s="25">
        <v>0.91881050842401513</v>
      </c>
      <c r="L40" s="25">
        <v>0.92772181380771146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Eydís Ingólfsdóttir</dc:creator>
  <cp:lastModifiedBy>Helena Eydís Ingólfsdóttir</cp:lastModifiedBy>
  <dcterms:created xsi:type="dcterms:W3CDTF">2017-05-19T11:15:18Z</dcterms:created>
  <dcterms:modified xsi:type="dcterms:W3CDTF">2023-01-23T15:17:33Z</dcterms:modified>
</cp:coreProperties>
</file>