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helena\Desktop\Gögn vegna vísa - flytja á sharepoint\"/>
    </mc:Choice>
  </mc:AlternateContent>
  <xr:revisionPtr revIDLastSave="0" documentId="8_{9C80704B-C0BF-447A-A2B7-F8C9104F65FF}" xr6:coauthVersionLast="47" xr6:coauthVersionMax="47" xr10:uidLastSave="{00000000-0000-0000-0000-000000000000}"/>
  <bookViews>
    <workbookView xWindow="45972" yWindow="-108" windowWidth="30936" windowHeight="16896" activeTab="2" xr2:uid="{00000000-000D-0000-FFFF-FFFF00000000}"/>
  </bookViews>
  <sheets>
    <sheet name="Frumgöng" sheetId="1" r:id="rId1"/>
    <sheet name="Úrvinnsla" sheetId="2" r:id="rId2"/>
    <sheet name="Bi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7" i="1" l="1"/>
  <c r="G167" i="1"/>
  <c r="J167" i="1"/>
  <c r="E167" i="1"/>
  <c r="F156" i="1"/>
  <c r="H145" i="1" l="1"/>
  <c r="E145" i="1"/>
  <c r="D145" i="1"/>
  <c r="G145" i="1"/>
  <c r="C145" i="1"/>
  <c r="F145" i="1"/>
  <c r="C84" i="1"/>
  <c r="G84" i="1"/>
  <c r="E84" i="1"/>
  <c r="I84" i="1"/>
  <c r="J84" i="1"/>
  <c r="F84" i="1"/>
  <c r="K84" i="1"/>
  <c r="H84" i="1"/>
  <c r="D84" i="1"/>
  <c r="L84" i="1"/>
  <c r="I146" i="1"/>
  <c r="N146" i="1"/>
  <c r="L146" i="1"/>
  <c r="M146" i="1"/>
  <c r="J146" i="1"/>
  <c r="K146" i="1"/>
  <c r="L145" i="1"/>
  <c r="I145" i="1"/>
  <c r="M145" i="1"/>
  <c r="K145" i="1"/>
  <c r="J145" i="1"/>
  <c r="N145" i="1"/>
  <c r="H120" i="1"/>
  <c r="G120" i="1"/>
  <c r="E120" i="1"/>
  <c r="D120" i="1"/>
  <c r="I120" i="1"/>
  <c r="F120" i="1"/>
  <c r="K120" i="1"/>
  <c r="J120" i="1"/>
  <c r="C120" i="1"/>
  <c r="L120" i="1"/>
  <c r="H119" i="1"/>
  <c r="I119" i="1"/>
  <c r="E119" i="1"/>
  <c r="G119" i="1"/>
  <c r="K119" i="1"/>
  <c r="L119" i="1"/>
  <c r="J119" i="1"/>
  <c r="F119" i="1"/>
  <c r="C119" i="1"/>
  <c r="D119" i="1"/>
  <c r="G118" i="1"/>
  <c r="H118" i="1"/>
  <c r="D118" i="1"/>
  <c r="I118" i="1"/>
  <c r="F118" i="1"/>
  <c r="L118" i="1"/>
  <c r="J118" i="1"/>
  <c r="E118" i="1"/>
  <c r="C118" i="1"/>
  <c r="K118" i="1"/>
  <c r="D117" i="1"/>
  <c r="H117" i="1"/>
  <c r="J117" i="1"/>
  <c r="F117" i="1"/>
  <c r="E117" i="1"/>
  <c r="I117" i="1"/>
  <c r="G117" i="1"/>
  <c r="L117" i="1"/>
  <c r="C117" i="1"/>
  <c r="K117" i="1"/>
  <c r="J82" i="1"/>
  <c r="I82" i="1"/>
  <c r="C82" i="1"/>
  <c r="L82" i="1"/>
  <c r="G82" i="1"/>
  <c r="K82" i="1"/>
  <c r="E82" i="1"/>
  <c r="F82" i="1"/>
  <c r="D82" i="1"/>
  <c r="H82" i="1"/>
  <c r="J83" i="1"/>
  <c r="H83" i="1"/>
  <c r="I83" i="1"/>
  <c r="L83" i="1"/>
  <c r="C83" i="1"/>
  <c r="K83" i="1"/>
  <c r="E83" i="1"/>
  <c r="F83" i="1"/>
  <c r="D83" i="1"/>
  <c r="G83" i="1"/>
  <c r="F81" i="1"/>
  <c r="I81" i="1"/>
  <c r="G81" i="1"/>
  <c r="K81" i="1"/>
  <c r="J81" i="1"/>
  <c r="E81" i="1"/>
  <c r="C81" i="1"/>
  <c r="H81" i="1"/>
  <c r="D81" i="1"/>
  <c r="L81" i="1"/>
  <c r="G66" i="1"/>
  <c r="E66" i="1"/>
  <c r="L66" i="1"/>
  <c r="H66" i="1"/>
  <c r="I66" i="1"/>
  <c r="K66" i="1"/>
  <c r="J66" i="1"/>
  <c r="C66" i="1"/>
  <c r="D66" i="1"/>
  <c r="F66" i="1"/>
  <c r="K65" i="1"/>
  <c r="J65" i="1"/>
  <c r="E65" i="1"/>
  <c r="H65" i="1"/>
  <c r="C65" i="1"/>
  <c r="F65" i="1"/>
  <c r="I65" i="1"/>
  <c r="G65" i="1"/>
  <c r="D65" i="1"/>
  <c r="L65" i="1"/>
  <c r="L64" i="1"/>
  <c r="I64" i="1"/>
  <c r="H64" i="1"/>
  <c r="G64" i="1"/>
  <c r="K64" i="1"/>
  <c r="F64" i="1"/>
  <c r="E64" i="1"/>
  <c r="C64" i="1"/>
  <c r="D64" i="1"/>
  <c r="J64" i="1"/>
  <c r="I63" i="1"/>
  <c r="G63" i="1"/>
  <c r="J63" i="1"/>
  <c r="L63" i="1"/>
  <c r="C63" i="1"/>
  <c r="F63" i="1"/>
  <c r="H63" i="1"/>
  <c r="K63" i="1"/>
  <c r="D63" i="1"/>
  <c r="E63" i="1"/>
  <c r="E49" i="1"/>
  <c r="J49" i="1"/>
  <c r="H49" i="1"/>
  <c r="I49" i="1"/>
  <c r="G49" i="1"/>
  <c r="L49" i="1"/>
  <c r="C49" i="1"/>
  <c r="F49" i="1"/>
  <c r="D49" i="1"/>
  <c r="K49" i="1"/>
  <c r="E48" i="1"/>
  <c r="I48" i="1"/>
  <c r="G48" i="1"/>
  <c r="C48" i="1"/>
  <c r="H48" i="1"/>
  <c r="J48" i="1"/>
  <c r="F48" i="1"/>
  <c r="K48" i="1"/>
  <c r="D48" i="1"/>
  <c r="L48" i="1"/>
  <c r="H47" i="1"/>
  <c r="K47" i="1"/>
  <c r="E47" i="1"/>
  <c r="L47" i="1"/>
  <c r="F47" i="1"/>
  <c r="J47" i="1"/>
  <c r="I47" i="1"/>
  <c r="C47" i="1"/>
  <c r="D47" i="1"/>
  <c r="G47" i="1"/>
  <c r="E46" i="1"/>
  <c r="I46" i="1"/>
  <c r="G46" i="1"/>
  <c r="L46" i="1"/>
  <c r="K46" i="1"/>
  <c r="F46" i="1"/>
  <c r="J46" i="1"/>
  <c r="H46" i="1"/>
  <c r="D46" i="1"/>
  <c r="C46" i="1"/>
  <c r="I75" i="1"/>
  <c r="M75" i="1"/>
  <c r="K75" i="1"/>
  <c r="J75" i="1"/>
  <c r="L75" i="1"/>
  <c r="N75" i="1"/>
  <c r="G75" i="1"/>
  <c r="F75" i="1"/>
  <c r="H75" i="1"/>
  <c r="D75" i="1"/>
  <c r="E75" i="1"/>
  <c r="C75" i="1"/>
  <c r="I74" i="1"/>
  <c r="N74" i="1"/>
  <c r="J74" i="1"/>
  <c r="K74" i="1"/>
  <c r="L74" i="1"/>
  <c r="M74" i="1"/>
  <c r="G74" i="1"/>
  <c r="H74" i="1"/>
  <c r="C74" i="1"/>
  <c r="D74" i="1"/>
  <c r="E74" i="1"/>
  <c r="F74" i="1"/>
  <c r="J73" i="1"/>
  <c r="M73" i="1"/>
  <c r="K73" i="1"/>
  <c r="I73" i="1"/>
  <c r="L73" i="1"/>
  <c r="N73" i="1"/>
  <c r="H73" i="1"/>
  <c r="D73" i="1"/>
  <c r="F73" i="1"/>
  <c r="G73" i="1"/>
  <c r="E73" i="1"/>
  <c r="C73" i="1"/>
  <c r="I72" i="1"/>
  <c r="M72" i="1"/>
  <c r="K72" i="1"/>
  <c r="N72" i="1"/>
  <c r="L72" i="1"/>
  <c r="J72" i="1"/>
  <c r="F72" i="1"/>
  <c r="H72" i="1"/>
  <c r="D72" i="1"/>
  <c r="C72" i="1"/>
  <c r="E72" i="1"/>
  <c r="G72" i="1"/>
  <c r="M58" i="1"/>
  <c r="I58" i="1"/>
  <c r="J58" i="1"/>
  <c r="K58" i="1"/>
  <c r="L58" i="1"/>
  <c r="N58" i="1"/>
  <c r="H58" i="1"/>
  <c r="F58" i="1"/>
  <c r="G58" i="1"/>
  <c r="C58" i="1"/>
  <c r="E58" i="1"/>
  <c r="D58" i="1"/>
  <c r="M57" i="1"/>
  <c r="J57" i="1"/>
  <c r="N57" i="1"/>
  <c r="I57" i="1"/>
  <c r="L57" i="1"/>
  <c r="K57" i="1"/>
  <c r="D57" i="1"/>
  <c r="H57" i="1"/>
  <c r="G57" i="1"/>
  <c r="C57" i="1"/>
  <c r="E57" i="1"/>
  <c r="F57" i="1"/>
  <c r="K56" i="1"/>
  <c r="N56" i="1"/>
  <c r="I56" i="1"/>
  <c r="J56" i="1"/>
  <c r="L56" i="1"/>
  <c r="M56" i="1"/>
  <c r="H56" i="1"/>
  <c r="C56" i="1"/>
  <c r="D56" i="1"/>
  <c r="F56" i="1"/>
  <c r="E56" i="1"/>
  <c r="G56" i="1"/>
  <c r="N55" i="1"/>
  <c r="M55" i="1"/>
  <c r="J55" i="1"/>
  <c r="K55" i="1"/>
  <c r="L55" i="1"/>
  <c r="I55" i="1"/>
  <c r="G55" i="1"/>
  <c r="C55" i="1"/>
  <c r="F55" i="1"/>
  <c r="D55" i="1"/>
  <c r="E55" i="1"/>
  <c r="H55" i="1"/>
  <c r="K40" i="1"/>
  <c r="I40" i="1"/>
  <c r="J40" i="1"/>
  <c r="N40" i="1"/>
  <c r="L40" i="1"/>
  <c r="M40" i="1"/>
  <c r="F40" i="1"/>
  <c r="G40" i="1"/>
  <c r="H40" i="1"/>
  <c r="D40" i="1"/>
  <c r="E40" i="1"/>
  <c r="C40" i="1"/>
  <c r="J41" i="1"/>
  <c r="I41" i="1"/>
  <c r="N41" i="1"/>
  <c r="M41" i="1"/>
  <c r="L41" i="1"/>
  <c r="K41" i="1"/>
  <c r="G41" i="1"/>
  <c r="H41" i="1"/>
  <c r="C41" i="1"/>
  <c r="F41" i="1"/>
  <c r="E41" i="1"/>
  <c r="D41" i="1"/>
  <c r="M39" i="1"/>
  <c r="N39" i="1"/>
  <c r="I39" i="1"/>
  <c r="K39" i="1"/>
  <c r="L39" i="1"/>
  <c r="J39" i="1"/>
  <c r="H39" i="1"/>
  <c r="G39" i="1"/>
  <c r="D39" i="1"/>
  <c r="C39" i="1"/>
  <c r="E39" i="1"/>
  <c r="F39" i="1"/>
  <c r="I23" i="1"/>
  <c r="N23" i="1"/>
  <c r="M23" i="1"/>
  <c r="K23" i="1"/>
  <c r="J23" i="1"/>
  <c r="L23" i="1"/>
  <c r="H23" i="1"/>
  <c r="E23" i="1"/>
  <c r="D23" i="1"/>
  <c r="F23" i="1"/>
  <c r="C23" i="1"/>
  <c r="G23" i="1"/>
  <c r="L31" i="1"/>
  <c r="J31" i="1"/>
  <c r="G31" i="1"/>
  <c r="I31" i="1"/>
  <c r="F31" i="1"/>
  <c r="K31" i="1"/>
  <c r="H31" i="1"/>
  <c r="D31" i="1"/>
  <c r="C31" i="1"/>
  <c r="E31" i="1"/>
  <c r="G21" i="1"/>
  <c r="F21" i="1"/>
  <c r="H21" i="1"/>
  <c r="E21" i="1"/>
  <c r="C21" i="1"/>
  <c r="D21" i="1"/>
  <c r="L29" i="1"/>
  <c r="F29" i="1"/>
  <c r="E29" i="1"/>
  <c r="G29" i="1"/>
  <c r="D29" i="1"/>
  <c r="J29" i="1"/>
  <c r="I29" i="1"/>
  <c r="K29" i="1"/>
  <c r="C29" i="1"/>
  <c r="H29" i="1"/>
  <c r="E30" i="1"/>
  <c r="L30" i="1"/>
  <c r="D30" i="1"/>
  <c r="I30" i="1"/>
  <c r="K30" i="1"/>
  <c r="H30" i="1"/>
  <c r="F30" i="1"/>
  <c r="J30" i="1"/>
  <c r="C30" i="1"/>
  <c r="G30" i="1"/>
  <c r="D148" i="1"/>
  <c r="H148" i="1"/>
  <c r="E148" i="1"/>
  <c r="G148" i="1"/>
  <c r="C148" i="1"/>
  <c r="F148" i="1"/>
  <c r="D147" i="1"/>
  <c r="H147" i="1"/>
  <c r="E147" i="1"/>
  <c r="G147" i="1"/>
  <c r="C147" i="1"/>
  <c r="F147" i="1"/>
  <c r="K147" i="1"/>
  <c r="M147" i="1"/>
  <c r="N147" i="1"/>
  <c r="I147" i="1"/>
  <c r="J147" i="1"/>
  <c r="L147" i="1"/>
  <c r="F24" i="1"/>
  <c r="H24" i="1"/>
  <c r="E24" i="1"/>
  <c r="G24" i="1"/>
  <c r="C24" i="1"/>
  <c r="D24" i="1"/>
  <c r="I32" i="1"/>
  <c r="L32" i="1"/>
  <c r="J32" i="1"/>
  <c r="E32" i="1"/>
  <c r="D32" i="1"/>
  <c r="K32" i="1"/>
  <c r="G32" i="1"/>
  <c r="F32" i="1"/>
  <c r="C32" i="1"/>
  <c r="H32" i="1"/>
  <c r="L148" i="1"/>
  <c r="K148" i="1"/>
  <c r="N148" i="1"/>
  <c r="M148" i="1"/>
  <c r="J148" i="1"/>
  <c r="I148" i="1"/>
  <c r="E146" i="1"/>
  <c r="H146" i="1"/>
  <c r="G146" i="1"/>
  <c r="D146" i="1"/>
  <c r="C146" i="1"/>
  <c r="F146" i="1"/>
  <c r="D22" i="1"/>
  <c r="G22" i="1"/>
  <c r="H22" i="1"/>
  <c r="F22" i="1"/>
  <c r="C22" i="1"/>
  <c r="E22" i="1"/>
  <c r="H38" i="1"/>
  <c r="F38" i="1"/>
  <c r="D38" i="1"/>
  <c r="C38" i="1"/>
  <c r="E38" i="1"/>
  <c r="G38" i="1"/>
  <c r="N22" i="1"/>
  <c r="M22" i="1"/>
  <c r="L22" i="1"/>
  <c r="K22" i="1"/>
  <c r="J22" i="1"/>
  <c r="I22" i="1"/>
  <c r="K21" i="1"/>
  <c r="L21" i="1"/>
  <c r="I21" i="1"/>
  <c r="N21" i="1"/>
  <c r="J21" i="1"/>
  <c r="M21" i="1"/>
  <c r="L24" i="1"/>
  <c r="I24" i="1"/>
  <c r="M24" i="1"/>
  <c r="N24" i="1"/>
  <c r="J24" i="1"/>
  <c r="K24" i="1"/>
  <c r="I38" i="1"/>
  <c r="N38" i="1"/>
  <c r="K38" i="1"/>
  <c r="M38" i="1"/>
  <c r="L38" i="1"/>
  <c r="J38" i="1"/>
</calcChain>
</file>

<file path=xl/sharedStrings.xml><?xml version="1.0" encoding="utf-8"?>
<sst xmlns="http://schemas.openxmlformats.org/spreadsheetml/2006/main" count="565" uniqueCount="41">
  <si>
    <t>3.4 Eignir, skuldir og skuldahlutfall sveitarfélaga</t>
  </si>
  <si>
    <t>Eignir, skuldir og skuldahlutfall sveitarfélaga</t>
  </si>
  <si>
    <t>Heimild:</t>
  </si>
  <si>
    <t>Samband íslenskra sveitarfélaga</t>
  </si>
  <si>
    <t xml:space="preserve">Sótt: </t>
  </si>
  <si>
    <t>Árbók sveitarfélaga</t>
  </si>
  <si>
    <t>Kr. á íbúa, raðað eftir íbúafjölda</t>
  </si>
  <si>
    <t>Sveitarsjóður (A)</t>
  </si>
  <si>
    <t>Samantekin reikningsskil (A+B)</t>
  </si>
  <si>
    <t>Laun,</t>
  </si>
  <si>
    <t>Norðurþing</t>
  </si>
  <si>
    <t>Þingeyjarsveit</t>
  </si>
  <si>
    <t>Skútustaðahreppur</t>
  </si>
  <si>
    <t>Tjörneshreppur</t>
  </si>
  <si>
    <t>Veltufé frá</t>
  </si>
  <si>
    <t xml:space="preserve">Fjárfestingar- </t>
  </si>
  <si>
    <t>Skuldir án</t>
  </si>
  <si>
    <t>Skuldir með</t>
  </si>
  <si>
    <t>rekstri</t>
  </si>
  <si>
    <t>hreyfingar</t>
  </si>
  <si>
    <t>Eignir</t>
  </si>
  <si>
    <t>skuldb.</t>
  </si>
  <si>
    <t>Fjár-</t>
  </si>
  <si>
    <t>launat.gj. og</t>
  </si>
  <si>
    <t xml:space="preserve">festingar- </t>
  </si>
  <si>
    <t>Skuldir og</t>
  </si>
  <si>
    <t>Skatttekjur</t>
  </si>
  <si>
    <t>br.lífsj.skb.</t>
  </si>
  <si>
    <t>Skuldahlutfall</t>
  </si>
  <si>
    <t>Skuldir</t>
  </si>
  <si>
    <t>Ár</t>
  </si>
  <si>
    <t>https://www.samband.is/verkefnin/rekstur-sveitarfelaga/arbok-sveitarfelaga/</t>
  </si>
  <si>
    <t>Íbúafj.</t>
  </si>
  <si>
    <t>A hluti</t>
  </si>
  <si>
    <t>A og B hluti</t>
  </si>
  <si>
    <t>6100 Norðurþing</t>
  </si>
  <si>
    <t>6607 Skútustaðahreppur</t>
  </si>
  <si>
    <t>6611 Tjörneshreppur</t>
  </si>
  <si>
    <t>6612 Þingeyjarsveit</t>
  </si>
  <si>
    <t>Heild</t>
  </si>
  <si>
    <t xml:space="preserve"> https://app.powerbi.com/view?r=eyJrIjoiMzNjMGI4ZDUtODdiZi00YzIzLWE2YmItYThmMWEzOTE1NDU3IiwidCI6IjU0ZmNlODg4LTY0MDYtNGQ3Yy04YjdlLThmYjBhNGY5MjgzMCIsImMiOjh9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</si>
</sst>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12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12"/>
      <name val="Optima"/>
    </font>
    <font>
      <b/>
      <sz val="10"/>
      <name val="Optima"/>
    </font>
    <font>
      <sz val="10"/>
      <name val="Optima"/>
    </font>
    <font>
      <sz val="11"/>
      <color theme="1"/>
      <name val="Optima"/>
    </font>
    <font>
      <sz val="10"/>
      <color theme="1"/>
      <name val="Optima"/>
    </font>
    <font>
      <u/>
      <sz val="11"/>
      <color theme="10"/>
      <name val="Tw Cen MT"/>
      <family val="2"/>
      <scheme val="minor"/>
    </font>
    <font>
      <sz val="11"/>
      <color theme="1"/>
      <name val="Optima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theme="5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3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/>
  </cellStyleXfs>
  <cellXfs count="95">
    <xf numFmtId="0" fontId="0" fillId="0" borderId="0" xfId="0"/>
    <xf numFmtId="0" fontId="1" fillId="0" borderId="0" xfId="0" applyFont="1" applyFill="1" applyProtection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/>
    <xf numFmtId="0" fontId="0" fillId="0" borderId="0" xfId="0" applyAlignment="1" applyProtection="1">
      <alignment horizontal="right"/>
      <protection locked="0"/>
    </xf>
    <xf numFmtId="0" fontId="6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0" fontId="5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/>
    <xf numFmtId="164" fontId="0" fillId="0" borderId="0" xfId="1" applyNumberFormat="1" applyFont="1" applyFill="1" applyBorder="1"/>
    <xf numFmtId="0" fontId="0" fillId="0" borderId="0" xfId="0" applyFill="1" applyBorder="1" applyAlignment="1"/>
    <xf numFmtId="0" fontId="0" fillId="0" borderId="0" xfId="0" applyFill="1" applyBorder="1" applyAlignment="1" applyProtection="1">
      <alignment horizontal="right"/>
      <protection locked="0"/>
    </xf>
    <xf numFmtId="0" fontId="6" fillId="0" borderId="0" xfId="0" applyFont="1" applyFill="1" applyBorder="1"/>
    <xf numFmtId="0" fontId="7" fillId="0" borderId="7" xfId="0" applyFont="1" applyBorder="1" applyAlignment="1">
      <alignment horizontal="center"/>
    </xf>
    <xf numFmtId="3" fontId="0" fillId="0" borderId="0" xfId="0" applyNumberFormat="1" applyFill="1" applyBorder="1" applyAlignment="1"/>
    <xf numFmtId="164" fontId="0" fillId="0" borderId="0" xfId="1" applyNumberFormat="1" applyFont="1" applyFill="1" applyBorder="1" applyAlignment="1"/>
    <xf numFmtId="0" fontId="4" fillId="0" borderId="0" xfId="0" applyFont="1"/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4" fontId="9" fillId="0" borderId="0" xfId="0" applyNumberFormat="1" applyFont="1"/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9" fontId="0" fillId="0" borderId="0" xfId="1" applyFont="1" applyFill="1"/>
    <xf numFmtId="3" fontId="0" fillId="0" borderId="0" xfId="0" applyNumberFormat="1" applyFill="1"/>
    <xf numFmtId="9" fontId="0" fillId="0" borderId="0" xfId="0" applyNumberFormat="1" applyFill="1"/>
    <xf numFmtId="0" fontId="3" fillId="3" borderId="0" xfId="2"/>
    <xf numFmtId="0" fontId="3" fillId="3" borderId="0" xfId="2" applyBorder="1"/>
    <xf numFmtId="0" fontId="4" fillId="0" borderId="0" xfId="0" applyFont="1" applyFill="1" applyBorder="1"/>
    <xf numFmtId="164" fontId="0" fillId="0" borderId="0" xfId="1" applyNumberFormat="1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0" xfId="3"/>
    <xf numFmtId="9" fontId="0" fillId="0" borderId="0" xfId="1" applyFont="1"/>
    <xf numFmtId="0" fontId="3" fillId="3" borderId="0" xfId="2" applyAlignment="1"/>
    <xf numFmtId="9" fontId="8" fillId="0" borderId="0" xfId="1" applyFont="1" applyFill="1"/>
    <xf numFmtId="0" fontId="0" fillId="0" borderId="0" xfId="0"/>
    <xf numFmtId="0" fontId="3" fillId="0" borderId="0" xfId="2" applyFill="1"/>
    <xf numFmtId="0" fontId="3" fillId="0" borderId="0" xfId="2" applyFill="1" applyBorder="1"/>
    <xf numFmtId="9" fontId="0" fillId="0" borderId="0" xfId="1" applyNumberFormat="1" applyFont="1"/>
    <xf numFmtId="3" fontId="8" fillId="0" borderId="0" xfId="0" applyNumberFormat="1" applyFont="1" applyFill="1" applyBorder="1" applyAlignment="1"/>
    <xf numFmtId="0" fontId="4" fillId="0" borderId="0" xfId="0" applyFont="1" applyFill="1"/>
    <xf numFmtId="0" fontId="0" fillId="0" borderId="0" xfId="0"/>
    <xf numFmtId="9" fontId="0" fillId="0" borderId="0" xfId="1" applyFont="1"/>
    <xf numFmtId="164" fontId="9" fillId="0" borderId="0" xfId="0" applyNumberFormat="1" applyFont="1" applyFill="1"/>
    <xf numFmtId="3" fontId="9" fillId="0" borderId="0" xfId="0" applyNumberFormat="1" applyFont="1" applyFill="1" applyBorder="1"/>
    <xf numFmtId="0" fontId="9" fillId="0" borderId="4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6" fillId="0" borderId="0" xfId="0" applyFont="1" applyFill="1"/>
    <xf numFmtId="0" fontId="9" fillId="0" borderId="5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4" fillId="0" borderId="9" xfId="0" applyFont="1" applyFill="1" applyBorder="1"/>
    <xf numFmtId="3" fontId="11" fillId="0" borderId="0" xfId="4" applyNumberFormat="1" applyFill="1"/>
    <xf numFmtId="9" fontId="11" fillId="0" borderId="0" xfId="4" applyNumberFormat="1" applyFill="1"/>
    <xf numFmtId="0" fontId="9" fillId="0" borderId="4" xfId="4" applyFont="1" applyFill="1" applyBorder="1" applyAlignment="1">
      <alignment horizontal="center"/>
    </xf>
    <xf numFmtId="0" fontId="9" fillId="0" borderId="5" xfId="4" applyFont="1" applyFill="1" applyBorder="1" applyAlignment="1">
      <alignment horizontal="center"/>
    </xf>
    <xf numFmtId="0" fontId="9" fillId="0" borderId="7" xfId="4" applyFont="1" applyFill="1" applyBorder="1" applyAlignment="1">
      <alignment horizontal="center"/>
    </xf>
    <xf numFmtId="0" fontId="9" fillId="0" borderId="8" xfId="4" applyFont="1" applyFill="1" applyBorder="1" applyAlignment="1">
      <alignment horizontal="center"/>
    </xf>
    <xf numFmtId="0" fontId="8" fillId="0" borderId="0" xfId="0" applyFont="1" applyFill="1"/>
    <xf numFmtId="3" fontId="8" fillId="0" borderId="0" xfId="0" applyNumberFormat="1" applyFont="1" applyFill="1"/>
    <xf numFmtId="3" fontId="0" fillId="0" borderId="0" xfId="0" applyNumberFormat="1" applyFont="1" applyFill="1"/>
    <xf numFmtId="0" fontId="0" fillId="0" borderId="0" xfId="0" applyFont="1" applyFill="1"/>
    <xf numFmtId="164" fontId="0" fillId="0" borderId="0" xfId="1" applyNumberFormat="1" applyFont="1" applyFill="1"/>
    <xf numFmtId="164" fontId="0" fillId="0" borderId="0" xfId="0" applyNumberFormat="1" applyFill="1"/>
    <xf numFmtId="164" fontId="8" fillId="0" borderId="0" xfId="1" applyNumberFormat="1" applyFont="1" applyFill="1"/>
    <xf numFmtId="164" fontId="8" fillId="0" borderId="0" xfId="1" applyNumberFormat="1" applyFont="1"/>
    <xf numFmtId="165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6" fillId="0" borderId="2" xfId="4" applyFont="1" applyFill="1" applyBorder="1" applyAlignment="1">
      <alignment horizontal="center"/>
    </xf>
    <xf numFmtId="0" fontId="6" fillId="0" borderId="3" xfId="4" applyFont="1" applyFill="1" applyBorder="1" applyAlignment="1">
      <alignment horizontal="center"/>
    </xf>
    <xf numFmtId="3" fontId="0" fillId="0" borderId="0" xfId="0" applyNumberFormat="1"/>
  </cellXfs>
  <cellStyles count="5">
    <cellStyle name="40% - Accent2" xfId="2" builtinId="35"/>
    <cellStyle name="Hyperlink" xfId="3" builtinId="8"/>
    <cellStyle name="Normal" xfId="0" builtinId="0"/>
    <cellStyle name="Normal 2" xfId="4" xr:uid="{C3ED0C78-0F0C-4C62-B2B7-89383BB14431}"/>
    <cellStyle name="Percent" xfId="1" builtinId="5"/>
  </cellStyles>
  <dxfs count="0"/>
  <tableStyles count="0" defaultTableStyle="TableStyleMedium2" defaultPivotStyle="PivotStyleLight16"/>
  <colors>
    <mruColors>
      <color rgb="FF9BC2E6"/>
      <color rgb="FFA9D08E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Úrvinnsla!$B$9</c:f>
              <c:strCache>
                <c:ptCount val="1"/>
                <c:pt idx="0">
                  <c:v>Norðurþing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Úrvinnsla!$C$8:$L$8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Úrvinnsla!$C$9:$L$9</c:f>
              <c:numCache>
                <c:formatCode>0.0%</c:formatCode>
                <c:ptCount val="10"/>
                <c:pt idx="0">
                  <c:v>2.4534330679928305</c:v>
                </c:pt>
                <c:pt idx="1">
                  <c:v>2.2102312024874902</c:v>
                </c:pt>
                <c:pt idx="2">
                  <c:v>2.0733568733536361</c:v>
                </c:pt>
                <c:pt idx="3" formatCode="0%">
                  <c:v>1.9268092066563181</c:v>
                </c:pt>
                <c:pt idx="4" formatCode="0%">
                  <c:v>1.9993477992683424</c:v>
                </c:pt>
                <c:pt idx="5" formatCode="0%">
                  <c:v>1.7842858129600285</c:v>
                </c:pt>
                <c:pt idx="6">
                  <c:v>1.57</c:v>
                </c:pt>
                <c:pt idx="7" formatCode="0%">
                  <c:v>1.4839725434854538</c:v>
                </c:pt>
                <c:pt idx="8" formatCode="0%">
                  <c:v>1.45</c:v>
                </c:pt>
                <c:pt idx="9" formatCode="0%">
                  <c:v>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28-472C-A121-FF1F850E4BAB}"/>
            </c:ext>
          </c:extLst>
        </c:ser>
        <c:ser>
          <c:idx val="1"/>
          <c:order val="1"/>
          <c:tx>
            <c:strRef>
              <c:f>Úrvinnsla!$B$10</c:f>
              <c:strCache>
                <c:ptCount val="1"/>
                <c:pt idx="0">
                  <c:v>Þingeyjarsveit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Úrvinnsla!$C$8:$L$8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Úrvinnsla!$C$10:$L$10</c:f>
              <c:numCache>
                <c:formatCode>0.0%</c:formatCode>
                <c:ptCount val="10"/>
                <c:pt idx="0">
                  <c:v>0.57418217857763998</c:v>
                </c:pt>
                <c:pt idx="1">
                  <c:v>0.66309781212536389</c:v>
                </c:pt>
                <c:pt idx="2">
                  <c:v>0.61045643957747842</c:v>
                </c:pt>
                <c:pt idx="3" formatCode="0%">
                  <c:v>0.61927288608045372</c:v>
                </c:pt>
                <c:pt idx="4" formatCode="0%">
                  <c:v>0.62407070185746016</c:v>
                </c:pt>
                <c:pt idx="5" formatCode="0%">
                  <c:v>0.58256062888885218</c:v>
                </c:pt>
                <c:pt idx="6">
                  <c:v>0.51</c:v>
                </c:pt>
                <c:pt idx="7" formatCode="0%">
                  <c:v>0.48310890369386927</c:v>
                </c:pt>
                <c:pt idx="8" formatCode="0%">
                  <c:v>0.49</c:v>
                </c:pt>
                <c:pt idx="9" formatCode="0%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28-472C-A121-FF1F850E4BAB}"/>
            </c:ext>
          </c:extLst>
        </c:ser>
        <c:ser>
          <c:idx val="2"/>
          <c:order val="2"/>
          <c:tx>
            <c:strRef>
              <c:f>Úrvinnsla!$B$11</c:f>
              <c:strCache>
                <c:ptCount val="1"/>
                <c:pt idx="0">
                  <c:v>Skútustaðahreppur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Úrvinnsla!$C$8:$L$8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Úrvinnsla!$C$11:$L$11</c:f>
              <c:numCache>
                <c:formatCode>0.0%</c:formatCode>
                <c:ptCount val="10"/>
                <c:pt idx="0">
                  <c:v>0.43659387953432099</c:v>
                </c:pt>
                <c:pt idx="1">
                  <c:v>0.46554220817661041</c:v>
                </c:pt>
                <c:pt idx="2">
                  <c:v>0.38969831643934583</c:v>
                </c:pt>
                <c:pt idx="3" formatCode="0%">
                  <c:v>0.68014337470130271</c:v>
                </c:pt>
                <c:pt idx="4" formatCode="0%">
                  <c:v>0.55483618486223385</c:v>
                </c:pt>
                <c:pt idx="5" formatCode="0%">
                  <c:v>0.54939047158828824</c:v>
                </c:pt>
                <c:pt idx="6">
                  <c:v>0.47</c:v>
                </c:pt>
                <c:pt idx="7" formatCode="0%">
                  <c:v>0.37434140459030435</c:v>
                </c:pt>
                <c:pt idx="8" formatCode="0%">
                  <c:v>0.5</c:v>
                </c:pt>
                <c:pt idx="9" formatCode="0%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28-472C-A121-FF1F850E4BAB}"/>
            </c:ext>
          </c:extLst>
        </c:ser>
        <c:ser>
          <c:idx val="3"/>
          <c:order val="3"/>
          <c:tx>
            <c:strRef>
              <c:f>Úrvinnsla!$B$12</c:f>
              <c:strCache>
                <c:ptCount val="1"/>
                <c:pt idx="0">
                  <c:v>Tjörneshreppur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Úrvinnsla!$C$8:$L$8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Úrvinnsla!$C$12:$L$12</c:f>
              <c:numCache>
                <c:formatCode>0.0%</c:formatCode>
                <c:ptCount val="10"/>
                <c:pt idx="0">
                  <c:v>6.2080559725030168E-2</c:v>
                </c:pt>
                <c:pt idx="1">
                  <c:v>3.3125371360665477E-2</c:v>
                </c:pt>
                <c:pt idx="2">
                  <c:v>4.054258866323128E-2</c:v>
                </c:pt>
                <c:pt idx="3" formatCode="0%">
                  <c:v>0.25227164908951577</c:v>
                </c:pt>
                <c:pt idx="4" formatCode="0%">
                  <c:v>0.21953063371022877</c:v>
                </c:pt>
                <c:pt idx="5" formatCode="0%">
                  <c:v>0.16572965702757228</c:v>
                </c:pt>
                <c:pt idx="6">
                  <c:v>0.16</c:v>
                </c:pt>
                <c:pt idx="7" formatCode="0%">
                  <c:v>0.10494212786470759</c:v>
                </c:pt>
                <c:pt idx="8">
                  <c:v>0.04</c:v>
                </c:pt>
                <c:pt idx="9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28-472C-A121-FF1F850E4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503040"/>
        <c:axId val="484502056"/>
      </c:lineChart>
      <c:catAx>
        <c:axId val="48450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84502056"/>
        <c:crosses val="autoZero"/>
        <c:auto val="1"/>
        <c:lblAlgn val="ctr"/>
        <c:lblOffset val="100"/>
        <c:noMultiLvlLbl val="0"/>
      </c:catAx>
      <c:valAx>
        <c:axId val="48450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8450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Eignir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Úrvinnsla!$B$17</c:f>
              <c:strCache>
                <c:ptCount val="1"/>
                <c:pt idx="0">
                  <c:v>Norðurþing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Úrvinnsla!$C$16:$L$16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Úrvinnsla!$C$17:$L$17</c:f>
              <c:numCache>
                <c:formatCode>#,##0</c:formatCode>
                <c:ptCount val="10"/>
                <c:pt idx="0">
                  <c:v>2534820.833333333</c:v>
                </c:pt>
                <c:pt idx="1">
                  <c:v>2546513.2681564246</c:v>
                </c:pt>
                <c:pt idx="2">
                  <c:v>2169322.820694543</c:v>
                </c:pt>
                <c:pt idx="3">
                  <c:v>2234996</c:v>
                </c:pt>
                <c:pt idx="4">
                  <c:v>2539394</c:v>
                </c:pt>
                <c:pt idx="5">
                  <c:v>2619516.7060411745</c:v>
                </c:pt>
                <c:pt idx="6">
                  <c:v>2590033</c:v>
                </c:pt>
                <c:pt idx="7">
                  <c:v>2969813.9381985534</c:v>
                </c:pt>
                <c:pt idx="8">
                  <c:v>3037081</c:v>
                </c:pt>
                <c:pt idx="9">
                  <c:v>3119000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69-4E28-A133-A9CAA9057164}"/>
            </c:ext>
          </c:extLst>
        </c:ser>
        <c:ser>
          <c:idx val="1"/>
          <c:order val="1"/>
          <c:tx>
            <c:strRef>
              <c:f>Úrvinnsla!$B$18</c:f>
              <c:strCache>
                <c:ptCount val="1"/>
                <c:pt idx="0">
                  <c:v>Þingeyjarsveit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Úrvinnsla!$C$16:$L$16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Úrvinnsla!$C$18:$L$18</c:f>
              <c:numCache>
                <c:formatCode>#,##0</c:formatCode>
                <c:ptCount val="10"/>
                <c:pt idx="0">
                  <c:v>790385.29139083996</c:v>
                </c:pt>
                <c:pt idx="1">
                  <c:v>798634.57330415759</c:v>
                </c:pt>
                <c:pt idx="2">
                  <c:v>786249.72737186472</c:v>
                </c:pt>
                <c:pt idx="3">
                  <c:v>891523</c:v>
                </c:pt>
                <c:pt idx="4">
                  <c:v>843731</c:v>
                </c:pt>
                <c:pt idx="5">
                  <c:v>876049.18032786879</c:v>
                </c:pt>
                <c:pt idx="6">
                  <c:v>913314</c:v>
                </c:pt>
                <c:pt idx="7">
                  <c:v>987582.774049217</c:v>
                </c:pt>
                <c:pt idx="8">
                  <c:v>1057246</c:v>
                </c:pt>
                <c:pt idx="9" formatCode="General">
                  <c:v>2349000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69-4E28-A133-A9CAA9057164}"/>
            </c:ext>
          </c:extLst>
        </c:ser>
        <c:ser>
          <c:idx val="2"/>
          <c:order val="2"/>
          <c:tx>
            <c:strRef>
              <c:f>Úrvinnsla!$B$19</c:f>
              <c:strCache>
                <c:ptCount val="1"/>
                <c:pt idx="0">
                  <c:v>Skútustaðahreppur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Úrvinnsla!$C$16:$L$16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Úrvinnsla!$C$19:$L$19</c:f>
              <c:numCache>
                <c:formatCode>#,##0</c:formatCode>
                <c:ptCount val="10"/>
                <c:pt idx="0">
                  <c:v>1220163.2124352332</c:v>
                </c:pt>
                <c:pt idx="1">
                  <c:v>1259113.7566137565</c:v>
                </c:pt>
                <c:pt idx="2">
                  <c:v>1312517.5202156333</c:v>
                </c:pt>
                <c:pt idx="3">
                  <c:v>1403939</c:v>
                </c:pt>
                <c:pt idx="4">
                  <c:v>1330953</c:v>
                </c:pt>
                <c:pt idx="5">
                  <c:v>1419844.7058823528</c:v>
                </c:pt>
                <c:pt idx="6">
                  <c:v>1389982</c:v>
                </c:pt>
                <c:pt idx="7">
                  <c:v>1602241.0358565736</c:v>
                </c:pt>
                <c:pt idx="8">
                  <c:v>1836750</c:v>
                </c:pt>
                <c:pt idx="9" formatCode="General">
                  <c:v>1639000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69-4E28-A133-A9CAA9057164}"/>
            </c:ext>
          </c:extLst>
        </c:ser>
        <c:ser>
          <c:idx val="3"/>
          <c:order val="3"/>
          <c:tx>
            <c:strRef>
              <c:f>Úrvinnsla!$B$20</c:f>
              <c:strCache>
                <c:ptCount val="1"/>
                <c:pt idx="0">
                  <c:v>Tjörneshreppur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Úrvinnsla!$C$16:$L$16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Úrvinnsla!$C$20:$L$20</c:f>
              <c:numCache>
                <c:formatCode>#,##0</c:formatCode>
                <c:ptCount val="10"/>
                <c:pt idx="0">
                  <c:v>1069584.375</c:v>
                </c:pt>
                <c:pt idx="1">
                  <c:v>1269109.0909090908</c:v>
                </c:pt>
                <c:pt idx="2">
                  <c:v>1396400</c:v>
                </c:pt>
                <c:pt idx="3">
                  <c:v>738559</c:v>
                </c:pt>
                <c:pt idx="4">
                  <c:v>879500</c:v>
                </c:pt>
                <c:pt idx="5">
                  <c:v>1156372.8813559322</c:v>
                </c:pt>
                <c:pt idx="6">
                  <c:v>1376433</c:v>
                </c:pt>
                <c:pt idx="7">
                  <c:v>1748834.5454545454</c:v>
                </c:pt>
                <c:pt idx="8">
                  <c:v>2051255</c:v>
                </c:pt>
                <c:pt idx="9">
                  <c:v>981000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69-4E28-A133-A9CAA9057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393136"/>
        <c:axId val="480399696"/>
      </c:lineChart>
      <c:catAx>
        <c:axId val="48039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80399696"/>
        <c:crosses val="autoZero"/>
        <c:auto val="1"/>
        <c:lblAlgn val="ctr"/>
        <c:lblOffset val="100"/>
        <c:noMultiLvlLbl val="0"/>
      </c:catAx>
      <c:valAx>
        <c:axId val="48039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8039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Skuldir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Úrvinnsla!$B$24</c:f>
              <c:strCache>
                <c:ptCount val="1"/>
                <c:pt idx="0">
                  <c:v>Norðurþing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Úrvinnsla!$C$23:$L$23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Úrvinnsla!$C$24:$L$24</c:f>
              <c:numCache>
                <c:formatCode>#,##0</c:formatCode>
                <c:ptCount val="10"/>
                <c:pt idx="0">
                  <c:v>2052437.1527777775</c:v>
                </c:pt>
                <c:pt idx="1">
                  <c:v>2053070.1815642461</c:v>
                </c:pt>
                <c:pt idx="2">
                  <c:v>1997307.5832742737</c:v>
                </c:pt>
                <c:pt idx="3">
                  <c:v>2042842</c:v>
                </c:pt>
                <c:pt idx="4">
                  <c:v>2420963.1858407077</c:v>
                </c:pt>
                <c:pt idx="5">
                  <c:v>2388807.6274046577</c:v>
                </c:pt>
                <c:pt idx="6">
                  <c:v>2161490</c:v>
                </c:pt>
                <c:pt idx="7">
                  <c:v>2302925.3780407626</c:v>
                </c:pt>
                <c:pt idx="8">
                  <c:v>2309645</c:v>
                </c:pt>
                <c:pt idx="9">
                  <c:v>2387251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F1-4932-AE90-92B5FCEE7874}"/>
            </c:ext>
          </c:extLst>
        </c:ser>
        <c:ser>
          <c:idx val="1"/>
          <c:order val="1"/>
          <c:tx>
            <c:strRef>
              <c:f>Úrvinnsla!$B$25</c:f>
              <c:strCache>
                <c:ptCount val="1"/>
                <c:pt idx="0">
                  <c:v>Þingeyjarsveit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Úrvinnsla!$C$23:$L$23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Úrvinnsla!$C$25:$L$25</c:f>
              <c:numCache>
                <c:formatCode>#,##0</c:formatCode>
                <c:ptCount val="10"/>
                <c:pt idx="0">
                  <c:v>465656.70789752092</c:v>
                </c:pt>
                <c:pt idx="1">
                  <c:v>542225.38293216634</c:v>
                </c:pt>
                <c:pt idx="2">
                  <c:v>549557.25190839684</c:v>
                </c:pt>
                <c:pt idx="3">
                  <c:v>625230</c:v>
                </c:pt>
                <c:pt idx="4">
                  <c:v>628298.47494553367</c:v>
                </c:pt>
                <c:pt idx="5">
                  <c:v>654568.30601092894</c:v>
                </c:pt>
                <c:pt idx="6">
                  <c:v>589912</c:v>
                </c:pt>
                <c:pt idx="7">
                  <c:v>608099.55257270695</c:v>
                </c:pt>
                <c:pt idx="8">
                  <c:v>661800</c:v>
                </c:pt>
                <c:pt idx="9">
                  <c:v>767492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F1-4932-AE90-92B5FCEE7874}"/>
            </c:ext>
          </c:extLst>
        </c:ser>
        <c:ser>
          <c:idx val="2"/>
          <c:order val="2"/>
          <c:tx>
            <c:strRef>
              <c:f>Úrvinnsla!$B$26</c:f>
              <c:strCache>
                <c:ptCount val="1"/>
                <c:pt idx="0">
                  <c:v>Skútustaðahreppur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Úrvinnsla!$C$23:$L$23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Úrvinnsla!$C$26:$L$26</c:f>
              <c:numCache>
                <c:formatCode>#,##0</c:formatCode>
                <c:ptCount val="10"/>
                <c:pt idx="0">
                  <c:v>342178.75647668395</c:v>
                </c:pt>
                <c:pt idx="1">
                  <c:v>405690.47619047621</c:v>
                </c:pt>
                <c:pt idx="2">
                  <c:v>383832.88409703504</c:v>
                </c:pt>
                <c:pt idx="3">
                  <c:v>625463</c:v>
                </c:pt>
                <c:pt idx="4">
                  <c:v>555985.29411764711</c:v>
                </c:pt>
                <c:pt idx="5">
                  <c:v>588520</c:v>
                </c:pt>
                <c:pt idx="6">
                  <c:v>491639</c:v>
                </c:pt>
                <c:pt idx="7">
                  <c:v>396998.00796812749</c:v>
                </c:pt>
                <c:pt idx="8">
                  <c:v>591099</c:v>
                </c:pt>
                <c:pt idx="9">
                  <c:v>885919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F1-4932-AE90-92B5FCEE7874}"/>
            </c:ext>
          </c:extLst>
        </c:ser>
        <c:ser>
          <c:idx val="3"/>
          <c:order val="3"/>
          <c:tx>
            <c:strRef>
              <c:f>Úrvinnsla!$B$27</c:f>
              <c:strCache>
                <c:ptCount val="1"/>
                <c:pt idx="0">
                  <c:v>Tjörneshreppur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Úrvinnsla!$C$23:$L$23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Úrvinnsla!$C$27:$L$27</c:f>
              <c:numCache>
                <c:formatCode>#,##0</c:formatCode>
                <c:ptCount val="10"/>
                <c:pt idx="0">
                  <c:v>24387.873424183235</c:v>
                </c:pt>
                <c:pt idx="1">
                  <c:v>16218.181818181818</c:v>
                </c:pt>
                <c:pt idx="2">
                  <c:v>19454.545454545452</c:v>
                </c:pt>
                <c:pt idx="3">
                  <c:v>117169</c:v>
                </c:pt>
                <c:pt idx="4">
                  <c:v>111316.66666666666</c:v>
                </c:pt>
                <c:pt idx="5">
                  <c:v>104423.72881355933</c:v>
                </c:pt>
                <c:pt idx="6">
                  <c:v>103367</c:v>
                </c:pt>
                <c:pt idx="7">
                  <c:v>77578.181818181823</c:v>
                </c:pt>
                <c:pt idx="8">
                  <c:v>36582</c:v>
                </c:pt>
                <c:pt idx="9">
                  <c:v>37804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F1-4932-AE90-92B5FCEE7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9566944"/>
        <c:axId val="649567272"/>
      </c:lineChart>
      <c:catAx>
        <c:axId val="64956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49567272"/>
        <c:crosses val="autoZero"/>
        <c:auto val="1"/>
        <c:lblAlgn val="ctr"/>
        <c:lblOffset val="100"/>
        <c:noMultiLvlLbl val="0"/>
      </c:catAx>
      <c:valAx>
        <c:axId val="649567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4956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Eignir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Úrvinnsla!$B$17</c:f>
              <c:strCache>
                <c:ptCount val="1"/>
                <c:pt idx="0">
                  <c:v>Norðurþing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Úrvinnsla!$C$16:$L$16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Úrvinnsla!$C$17:$L$17</c:f>
              <c:numCache>
                <c:formatCode>#,##0</c:formatCode>
                <c:ptCount val="10"/>
                <c:pt idx="0">
                  <c:v>2534820.833333333</c:v>
                </c:pt>
                <c:pt idx="1">
                  <c:v>2546513.2681564246</c:v>
                </c:pt>
                <c:pt idx="2">
                  <c:v>2169322.820694543</c:v>
                </c:pt>
                <c:pt idx="3">
                  <c:v>2234996</c:v>
                </c:pt>
                <c:pt idx="4">
                  <c:v>2539394</c:v>
                </c:pt>
                <c:pt idx="5">
                  <c:v>2619516.7060411745</c:v>
                </c:pt>
                <c:pt idx="6">
                  <c:v>2590033</c:v>
                </c:pt>
                <c:pt idx="7">
                  <c:v>2969813.9381985534</c:v>
                </c:pt>
                <c:pt idx="8">
                  <c:v>3037081</c:v>
                </c:pt>
                <c:pt idx="9">
                  <c:v>3119000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6A-4313-A7D4-CA1ABC9E9E06}"/>
            </c:ext>
          </c:extLst>
        </c:ser>
        <c:ser>
          <c:idx val="1"/>
          <c:order val="1"/>
          <c:tx>
            <c:strRef>
              <c:f>Úrvinnsla!$B$18</c:f>
              <c:strCache>
                <c:ptCount val="1"/>
                <c:pt idx="0">
                  <c:v>Þingeyjarsveit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Úrvinnsla!$C$16:$L$16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Úrvinnsla!$C$18:$L$18</c:f>
              <c:numCache>
                <c:formatCode>#,##0</c:formatCode>
                <c:ptCount val="10"/>
                <c:pt idx="0">
                  <c:v>790385.29139083996</c:v>
                </c:pt>
                <c:pt idx="1">
                  <c:v>798634.57330415759</c:v>
                </c:pt>
                <c:pt idx="2">
                  <c:v>786249.72737186472</c:v>
                </c:pt>
                <c:pt idx="3">
                  <c:v>891523</c:v>
                </c:pt>
                <c:pt idx="4">
                  <c:v>843731</c:v>
                </c:pt>
                <c:pt idx="5">
                  <c:v>876049.18032786879</c:v>
                </c:pt>
                <c:pt idx="6">
                  <c:v>913314</c:v>
                </c:pt>
                <c:pt idx="7">
                  <c:v>987582.774049217</c:v>
                </c:pt>
                <c:pt idx="8">
                  <c:v>1057246</c:v>
                </c:pt>
                <c:pt idx="9" formatCode="General">
                  <c:v>2349000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6A-4313-A7D4-CA1ABC9E9E06}"/>
            </c:ext>
          </c:extLst>
        </c:ser>
        <c:ser>
          <c:idx val="2"/>
          <c:order val="2"/>
          <c:tx>
            <c:strRef>
              <c:f>Úrvinnsla!$B$19</c:f>
              <c:strCache>
                <c:ptCount val="1"/>
                <c:pt idx="0">
                  <c:v>Skútustaðahreppur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Úrvinnsla!$C$16:$L$16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Úrvinnsla!$C$19:$L$19</c:f>
              <c:numCache>
                <c:formatCode>#,##0</c:formatCode>
                <c:ptCount val="10"/>
                <c:pt idx="0">
                  <c:v>1220163.2124352332</c:v>
                </c:pt>
                <c:pt idx="1">
                  <c:v>1259113.7566137565</c:v>
                </c:pt>
                <c:pt idx="2">
                  <c:v>1312517.5202156333</c:v>
                </c:pt>
                <c:pt idx="3">
                  <c:v>1403939</c:v>
                </c:pt>
                <c:pt idx="4">
                  <c:v>1330953</c:v>
                </c:pt>
                <c:pt idx="5">
                  <c:v>1419844.7058823528</c:v>
                </c:pt>
                <c:pt idx="6">
                  <c:v>1389982</c:v>
                </c:pt>
                <c:pt idx="7">
                  <c:v>1602241.0358565736</c:v>
                </c:pt>
                <c:pt idx="8">
                  <c:v>1836750</c:v>
                </c:pt>
                <c:pt idx="9" formatCode="General">
                  <c:v>1639000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6A-4313-A7D4-CA1ABC9E9E06}"/>
            </c:ext>
          </c:extLst>
        </c:ser>
        <c:ser>
          <c:idx val="3"/>
          <c:order val="3"/>
          <c:tx>
            <c:strRef>
              <c:f>Úrvinnsla!$B$20</c:f>
              <c:strCache>
                <c:ptCount val="1"/>
                <c:pt idx="0">
                  <c:v>Tjörneshreppur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Úrvinnsla!$C$16:$L$16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Úrvinnsla!$C$20:$L$20</c:f>
              <c:numCache>
                <c:formatCode>#,##0</c:formatCode>
                <c:ptCount val="10"/>
                <c:pt idx="0">
                  <c:v>1069584.375</c:v>
                </c:pt>
                <c:pt idx="1">
                  <c:v>1269109.0909090908</c:v>
                </c:pt>
                <c:pt idx="2">
                  <c:v>1396400</c:v>
                </c:pt>
                <c:pt idx="3">
                  <c:v>738559</c:v>
                </c:pt>
                <c:pt idx="4">
                  <c:v>879500</c:v>
                </c:pt>
                <c:pt idx="5">
                  <c:v>1156372.8813559322</c:v>
                </c:pt>
                <c:pt idx="6">
                  <c:v>1376433</c:v>
                </c:pt>
                <c:pt idx="7">
                  <c:v>1748834.5454545454</c:v>
                </c:pt>
                <c:pt idx="8">
                  <c:v>2051255</c:v>
                </c:pt>
                <c:pt idx="9">
                  <c:v>981000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6A-4313-A7D4-CA1ABC9E9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393136"/>
        <c:axId val="480399696"/>
      </c:lineChart>
      <c:catAx>
        <c:axId val="48039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80399696"/>
        <c:crosses val="autoZero"/>
        <c:auto val="1"/>
        <c:lblAlgn val="ctr"/>
        <c:lblOffset val="100"/>
        <c:noMultiLvlLbl val="0"/>
      </c:catAx>
      <c:valAx>
        <c:axId val="48039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8039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Skuldir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Úrvinnsla!$B$24</c:f>
              <c:strCache>
                <c:ptCount val="1"/>
                <c:pt idx="0">
                  <c:v>Norðurþing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Úrvinnsla!$C$23:$L$23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Úrvinnsla!$C$24:$L$24</c:f>
              <c:numCache>
                <c:formatCode>#,##0</c:formatCode>
                <c:ptCount val="10"/>
                <c:pt idx="0">
                  <c:v>2052437.1527777775</c:v>
                </c:pt>
                <c:pt idx="1">
                  <c:v>2053070.1815642461</c:v>
                </c:pt>
                <c:pt idx="2">
                  <c:v>1997307.5832742737</c:v>
                </c:pt>
                <c:pt idx="3">
                  <c:v>2042842</c:v>
                </c:pt>
                <c:pt idx="4">
                  <c:v>2420963.1858407077</c:v>
                </c:pt>
                <c:pt idx="5">
                  <c:v>2388807.6274046577</c:v>
                </c:pt>
                <c:pt idx="6">
                  <c:v>2161490</c:v>
                </c:pt>
                <c:pt idx="7">
                  <c:v>2302925.3780407626</c:v>
                </c:pt>
                <c:pt idx="8">
                  <c:v>2309645</c:v>
                </c:pt>
                <c:pt idx="9">
                  <c:v>2387251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2-462E-B10E-B1F60F6944E8}"/>
            </c:ext>
          </c:extLst>
        </c:ser>
        <c:ser>
          <c:idx val="1"/>
          <c:order val="1"/>
          <c:tx>
            <c:strRef>
              <c:f>Úrvinnsla!$B$25</c:f>
              <c:strCache>
                <c:ptCount val="1"/>
                <c:pt idx="0">
                  <c:v>Þingeyjarsveit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Úrvinnsla!$C$23:$L$23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Úrvinnsla!$C$25:$L$25</c:f>
              <c:numCache>
                <c:formatCode>#,##0</c:formatCode>
                <c:ptCount val="10"/>
                <c:pt idx="0">
                  <c:v>465656.70789752092</c:v>
                </c:pt>
                <c:pt idx="1">
                  <c:v>542225.38293216634</c:v>
                </c:pt>
                <c:pt idx="2">
                  <c:v>549557.25190839684</c:v>
                </c:pt>
                <c:pt idx="3">
                  <c:v>625230</c:v>
                </c:pt>
                <c:pt idx="4">
                  <c:v>628298.47494553367</c:v>
                </c:pt>
                <c:pt idx="5">
                  <c:v>654568.30601092894</c:v>
                </c:pt>
                <c:pt idx="6">
                  <c:v>589912</c:v>
                </c:pt>
                <c:pt idx="7">
                  <c:v>608099.55257270695</c:v>
                </c:pt>
                <c:pt idx="8">
                  <c:v>661800</c:v>
                </c:pt>
                <c:pt idx="9">
                  <c:v>767492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2-462E-B10E-B1F60F6944E8}"/>
            </c:ext>
          </c:extLst>
        </c:ser>
        <c:ser>
          <c:idx val="2"/>
          <c:order val="2"/>
          <c:tx>
            <c:strRef>
              <c:f>Úrvinnsla!$B$26</c:f>
              <c:strCache>
                <c:ptCount val="1"/>
                <c:pt idx="0">
                  <c:v>Skútustaðahreppur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Úrvinnsla!$C$23:$L$23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Úrvinnsla!$C$26:$L$26</c:f>
              <c:numCache>
                <c:formatCode>#,##0</c:formatCode>
                <c:ptCount val="10"/>
                <c:pt idx="0">
                  <c:v>342178.75647668395</c:v>
                </c:pt>
                <c:pt idx="1">
                  <c:v>405690.47619047621</c:v>
                </c:pt>
                <c:pt idx="2">
                  <c:v>383832.88409703504</c:v>
                </c:pt>
                <c:pt idx="3">
                  <c:v>625463</c:v>
                </c:pt>
                <c:pt idx="4">
                  <c:v>555985.29411764711</c:v>
                </c:pt>
                <c:pt idx="5">
                  <c:v>588520</c:v>
                </c:pt>
                <c:pt idx="6">
                  <c:v>491639</c:v>
                </c:pt>
                <c:pt idx="7">
                  <c:v>396998.00796812749</c:v>
                </c:pt>
                <c:pt idx="8">
                  <c:v>591099</c:v>
                </c:pt>
                <c:pt idx="9">
                  <c:v>885919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52-462E-B10E-B1F60F6944E8}"/>
            </c:ext>
          </c:extLst>
        </c:ser>
        <c:ser>
          <c:idx val="3"/>
          <c:order val="3"/>
          <c:tx>
            <c:strRef>
              <c:f>Úrvinnsla!$B$27</c:f>
              <c:strCache>
                <c:ptCount val="1"/>
                <c:pt idx="0">
                  <c:v>Tjörneshreppur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Úrvinnsla!$C$23:$L$23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Úrvinnsla!$C$27:$L$27</c:f>
              <c:numCache>
                <c:formatCode>#,##0</c:formatCode>
                <c:ptCount val="10"/>
                <c:pt idx="0">
                  <c:v>24387.873424183235</c:v>
                </c:pt>
                <c:pt idx="1">
                  <c:v>16218.181818181818</c:v>
                </c:pt>
                <c:pt idx="2">
                  <c:v>19454.545454545452</c:v>
                </c:pt>
                <c:pt idx="3">
                  <c:v>117169</c:v>
                </c:pt>
                <c:pt idx="4">
                  <c:v>111316.66666666666</c:v>
                </c:pt>
                <c:pt idx="5">
                  <c:v>104423.72881355933</c:v>
                </c:pt>
                <c:pt idx="6">
                  <c:v>103367</c:v>
                </c:pt>
                <c:pt idx="7">
                  <c:v>77578.181818181823</c:v>
                </c:pt>
                <c:pt idx="8">
                  <c:v>36582</c:v>
                </c:pt>
                <c:pt idx="9">
                  <c:v>37804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2-462E-B10E-B1F60F694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9566944"/>
        <c:axId val="649567272"/>
      </c:lineChart>
      <c:catAx>
        <c:axId val="64956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49567272"/>
        <c:crosses val="autoZero"/>
        <c:auto val="1"/>
        <c:lblAlgn val="ctr"/>
        <c:lblOffset val="100"/>
        <c:noMultiLvlLbl val="0"/>
      </c:catAx>
      <c:valAx>
        <c:axId val="649567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4956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Úrvinnsla!$B$9</c:f>
              <c:strCache>
                <c:ptCount val="1"/>
                <c:pt idx="0">
                  <c:v>Norðurþing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Úrvinnsla!$C$8:$L$8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Úrvinnsla!$C$9:$L$9</c:f>
              <c:numCache>
                <c:formatCode>0.0%</c:formatCode>
                <c:ptCount val="10"/>
                <c:pt idx="0">
                  <c:v>2.4534330679928305</c:v>
                </c:pt>
                <c:pt idx="1">
                  <c:v>2.2102312024874902</c:v>
                </c:pt>
                <c:pt idx="2">
                  <c:v>2.0733568733536361</c:v>
                </c:pt>
                <c:pt idx="3" formatCode="0%">
                  <c:v>1.9268092066563181</c:v>
                </c:pt>
                <c:pt idx="4" formatCode="0%">
                  <c:v>1.9993477992683424</c:v>
                </c:pt>
                <c:pt idx="5" formatCode="0%">
                  <c:v>1.7842858129600285</c:v>
                </c:pt>
                <c:pt idx="6">
                  <c:v>1.57</c:v>
                </c:pt>
                <c:pt idx="7" formatCode="0%">
                  <c:v>1.4839725434854538</c:v>
                </c:pt>
                <c:pt idx="8" formatCode="0%">
                  <c:v>1.45</c:v>
                </c:pt>
                <c:pt idx="9" formatCode="0%">
                  <c:v>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4-45EC-9F9B-A626E5B3E082}"/>
            </c:ext>
          </c:extLst>
        </c:ser>
        <c:ser>
          <c:idx val="1"/>
          <c:order val="1"/>
          <c:tx>
            <c:strRef>
              <c:f>Úrvinnsla!$B$10</c:f>
              <c:strCache>
                <c:ptCount val="1"/>
                <c:pt idx="0">
                  <c:v>Þingeyjarsveit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Úrvinnsla!$C$8:$L$8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Úrvinnsla!$C$10:$L$10</c:f>
              <c:numCache>
                <c:formatCode>0.0%</c:formatCode>
                <c:ptCount val="10"/>
                <c:pt idx="0">
                  <c:v>0.57418217857763998</c:v>
                </c:pt>
                <c:pt idx="1">
                  <c:v>0.66309781212536389</c:v>
                </c:pt>
                <c:pt idx="2">
                  <c:v>0.61045643957747842</c:v>
                </c:pt>
                <c:pt idx="3" formatCode="0%">
                  <c:v>0.61927288608045372</c:v>
                </c:pt>
                <c:pt idx="4" formatCode="0%">
                  <c:v>0.62407070185746016</c:v>
                </c:pt>
                <c:pt idx="5" formatCode="0%">
                  <c:v>0.58256062888885218</c:v>
                </c:pt>
                <c:pt idx="6">
                  <c:v>0.51</c:v>
                </c:pt>
                <c:pt idx="7" formatCode="0%">
                  <c:v>0.48310890369386927</c:v>
                </c:pt>
                <c:pt idx="8" formatCode="0%">
                  <c:v>0.49</c:v>
                </c:pt>
                <c:pt idx="9" formatCode="0%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4-45EC-9F9B-A626E5B3E082}"/>
            </c:ext>
          </c:extLst>
        </c:ser>
        <c:ser>
          <c:idx val="2"/>
          <c:order val="2"/>
          <c:tx>
            <c:strRef>
              <c:f>Úrvinnsla!$B$11</c:f>
              <c:strCache>
                <c:ptCount val="1"/>
                <c:pt idx="0">
                  <c:v>Skútustaðahreppur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Úrvinnsla!$C$8:$L$8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Úrvinnsla!$C$11:$L$11</c:f>
              <c:numCache>
                <c:formatCode>0.0%</c:formatCode>
                <c:ptCount val="10"/>
                <c:pt idx="0">
                  <c:v>0.43659387953432099</c:v>
                </c:pt>
                <c:pt idx="1">
                  <c:v>0.46554220817661041</c:v>
                </c:pt>
                <c:pt idx="2">
                  <c:v>0.38969831643934583</c:v>
                </c:pt>
                <c:pt idx="3" formatCode="0%">
                  <c:v>0.68014337470130271</c:v>
                </c:pt>
                <c:pt idx="4" formatCode="0%">
                  <c:v>0.55483618486223385</c:v>
                </c:pt>
                <c:pt idx="5" formatCode="0%">
                  <c:v>0.54939047158828824</c:v>
                </c:pt>
                <c:pt idx="6">
                  <c:v>0.47</c:v>
                </c:pt>
                <c:pt idx="7" formatCode="0%">
                  <c:v>0.37434140459030435</c:v>
                </c:pt>
                <c:pt idx="8" formatCode="0%">
                  <c:v>0.5</c:v>
                </c:pt>
                <c:pt idx="9" formatCode="0%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A4-45EC-9F9B-A626E5B3E082}"/>
            </c:ext>
          </c:extLst>
        </c:ser>
        <c:ser>
          <c:idx val="3"/>
          <c:order val="3"/>
          <c:tx>
            <c:strRef>
              <c:f>Úrvinnsla!$B$12</c:f>
              <c:strCache>
                <c:ptCount val="1"/>
                <c:pt idx="0">
                  <c:v>Tjörneshreppur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Úrvinnsla!$C$8:$L$8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Úrvinnsla!$C$12:$L$12</c:f>
              <c:numCache>
                <c:formatCode>0.0%</c:formatCode>
                <c:ptCount val="10"/>
                <c:pt idx="0">
                  <c:v>6.2080559725030168E-2</c:v>
                </c:pt>
                <c:pt idx="1">
                  <c:v>3.3125371360665477E-2</c:v>
                </c:pt>
                <c:pt idx="2">
                  <c:v>4.054258866323128E-2</c:v>
                </c:pt>
                <c:pt idx="3" formatCode="0%">
                  <c:v>0.25227164908951577</c:v>
                </c:pt>
                <c:pt idx="4" formatCode="0%">
                  <c:v>0.21953063371022877</c:v>
                </c:pt>
                <c:pt idx="5" formatCode="0%">
                  <c:v>0.16572965702757228</c:v>
                </c:pt>
                <c:pt idx="6">
                  <c:v>0.16</c:v>
                </c:pt>
                <c:pt idx="7" formatCode="0%">
                  <c:v>0.10494212786470759</c:v>
                </c:pt>
                <c:pt idx="8">
                  <c:v>0.04</c:v>
                </c:pt>
                <c:pt idx="9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A4-45EC-9F9B-A626E5B3E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503040"/>
        <c:axId val="484502056"/>
      </c:lineChart>
      <c:catAx>
        <c:axId val="48450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84502056"/>
        <c:crosses val="autoZero"/>
        <c:auto val="1"/>
        <c:lblAlgn val="ctr"/>
        <c:lblOffset val="100"/>
        <c:noMultiLvlLbl val="0"/>
      </c:catAx>
      <c:valAx>
        <c:axId val="48450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8450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609600</xdr:colOff>
      <xdr:row>4</xdr:row>
      <xdr:rowOff>142874</xdr:rowOff>
    </xdr:from>
    <xdr:to>
      <xdr:col>22</xdr:col>
      <xdr:colOff>568920</xdr:colOff>
      <xdr:row>24</xdr:row>
      <xdr:rowOff>138614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1904</xdr:colOff>
      <xdr:row>26</xdr:row>
      <xdr:rowOff>7620</xdr:rowOff>
    </xdr:from>
    <xdr:to>
      <xdr:col>22</xdr:col>
      <xdr:colOff>631784</xdr:colOff>
      <xdr:row>47</xdr:row>
      <xdr:rowOff>102420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120015</xdr:colOff>
      <xdr:row>49</xdr:row>
      <xdr:rowOff>154305</xdr:rowOff>
    </xdr:from>
    <xdr:to>
      <xdr:col>23</xdr:col>
      <xdr:colOff>64095</xdr:colOff>
      <xdr:row>70</xdr:row>
      <xdr:rowOff>73845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579</xdr:colOff>
      <xdr:row>7</xdr:row>
      <xdr:rowOff>177497</xdr:rowOff>
    </xdr:from>
    <xdr:to>
      <xdr:col>18</xdr:col>
      <xdr:colOff>50014</xdr:colOff>
      <xdr:row>29</xdr:row>
      <xdr:rowOff>19181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EE066F2-756C-4CB6-A8E6-76FD9C453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8</xdr:row>
      <xdr:rowOff>0</xdr:rowOff>
    </xdr:from>
    <xdr:to>
      <xdr:col>27</xdr:col>
      <xdr:colOff>52748</xdr:colOff>
      <xdr:row>28</xdr:row>
      <xdr:rowOff>24564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488701F-72F8-42EA-816D-04F064F69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</xdr:row>
      <xdr:rowOff>0</xdr:rowOff>
    </xdr:from>
    <xdr:to>
      <xdr:col>9</xdr:col>
      <xdr:colOff>48110</xdr:colOff>
      <xdr:row>28</xdr:row>
      <xdr:rowOff>47755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B19253F-3EF1-4CB3-B642-7F20197CD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mband.is/verkefnin/rekstur-sveitarfelaga/arbok-sveitarfelag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amband.is/verkefnin/rekstur-sveitarfelaga/arbok-sveitarfelaga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samband.is/verkefnin/rekstur-sveitarfelaga/arbok-sveitarfelag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AC168"/>
  <sheetViews>
    <sheetView workbookViewId="0">
      <selection activeCell="H5" sqref="H5"/>
    </sheetView>
  </sheetViews>
  <sheetFormatPr defaultRowHeight="13.8"/>
  <cols>
    <col min="2" max="2" width="15.09765625" customWidth="1"/>
    <col min="8" max="8" width="9.3984375" bestFit="1" customWidth="1"/>
    <col min="9" max="9" width="10.3984375" bestFit="1" customWidth="1"/>
    <col min="10" max="10" width="9.69921875" bestFit="1" customWidth="1"/>
    <col min="11" max="12" width="11.3984375" bestFit="1" customWidth="1"/>
  </cols>
  <sheetData>
    <row r="1" spans="1:29" s="4" customFormat="1" ht="18">
      <c r="A1" s="3" t="s">
        <v>0</v>
      </c>
    </row>
    <row r="2" spans="1:29" ht="18">
      <c r="A2" s="2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29" ht="14.4">
      <c r="A3" s="1" t="s">
        <v>2</v>
      </c>
      <c r="B3" s="5" t="s">
        <v>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29" ht="14.4">
      <c r="A4" s="1" t="s">
        <v>4</v>
      </c>
      <c r="B4" s="5" t="s">
        <v>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29" s="5" customFormat="1" ht="14.4">
      <c r="A5" s="1"/>
      <c r="B5" s="43" t="s">
        <v>31</v>
      </c>
      <c r="H5" s="53" t="s">
        <v>40</v>
      </c>
    </row>
    <row r="6" spans="1:29" s="5" customFormat="1" ht="14.4">
      <c r="A6" s="1"/>
    </row>
    <row r="7" spans="1:29">
      <c r="A7" s="26"/>
      <c r="B7" s="5"/>
      <c r="C7" s="6"/>
      <c r="D7" s="6"/>
      <c r="E7" s="6"/>
      <c r="F7" s="6"/>
      <c r="G7" s="6"/>
      <c r="H7" s="5"/>
      <c r="I7" s="5"/>
      <c r="J7" s="5"/>
      <c r="K7" s="5"/>
      <c r="L7" s="5"/>
      <c r="M7" s="5"/>
      <c r="N7" s="5"/>
    </row>
    <row r="8" spans="1:29" ht="15.6">
      <c r="A8" s="26"/>
      <c r="B8" s="7" t="s">
        <v>6</v>
      </c>
      <c r="C8" s="85" t="s">
        <v>7</v>
      </c>
      <c r="D8" s="86"/>
      <c r="E8" s="86"/>
      <c r="F8" s="86"/>
      <c r="G8" s="87"/>
      <c r="H8" s="85" t="s">
        <v>8</v>
      </c>
      <c r="I8" s="86"/>
      <c r="J8" s="86"/>
      <c r="K8" s="86"/>
      <c r="L8" s="87"/>
      <c r="M8" s="5"/>
      <c r="N8" s="5"/>
    </row>
    <row r="9" spans="1:29">
      <c r="A9" s="26"/>
      <c r="B9" s="5"/>
      <c r="C9" s="8" t="s">
        <v>14</v>
      </c>
      <c r="D9" s="9" t="s">
        <v>15</v>
      </c>
      <c r="E9" s="9"/>
      <c r="F9" s="9" t="s">
        <v>16</v>
      </c>
      <c r="G9" s="9" t="s">
        <v>17</v>
      </c>
      <c r="H9" s="8" t="s">
        <v>14</v>
      </c>
      <c r="I9" s="9" t="s">
        <v>15</v>
      </c>
      <c r="J9" s="9"/>
      <c r="K9" s="9" t="s">
        <v>16</v>
      </c>
      <c r="L9" s="9" t="s">
        <v>17</v>
      </c>
      <c r="M9" s="5"/>
      <c r="N9" s="5"/>
    </row>
    <row r="10" spans="1:29">
      <c r="A10" s="26"/>
      <c r="B10" s="5"/>
      <c r="C10" s="12" t="s">
        <v>18</v>
      </c>
      <c r="D10" s="13" t="s">
        <v>19</v>
      </c>
      <c r="E10" s="13" t="s">
        <v>20</v>
      </c>
      <c r="F10" s="13" t="s">
        <v>21</v>
      </c>
      <c r="G10" s="13" t="s">
        <v>21</v>
      </c>
      <c r="H10" s="12" t="s">
        <v>18</v>
      </c>
      <c r="I10" s="13" t="s">
        <v>19</v>
      </c>
      <c r="J10" s="13" t="s">
        <v>20</v>
      </c>
      <c r="K10" s="13" t="s">
        <v>21</v>
      </c>
      <c r="L10" s="13" t="s">
        <v>21</v>
      </c>
      <c r="M10" s="5"/>
      <c r="N10" s="5"/>
    </row>
    <row r="11" spans="1:29">
      <c r="A11" s="26">
        <v>2011</v>
      </c>
      <c r="B11" s="14" t="s">
        <v>10</v>
      </c>
      <c r="C11" s="15">
        <v>-11539.236111111109</v>
      </c>
      <c r="D11" s="15">
        <v>-19906.25</v>
      </c>
      <c r="E11" s="15">
        <v>1516847.5694444445</v>
      </c>
      <c r="F11" s="15">
        <v>835025</v>
      </c>
      <c r="G11" s="15">
        <v>1296860.0694444445</v>
      </c>
      <c r="H11" s="15">
        <v>50605.902777777781</v>
      </c>
      <c r="I11" s="15">
        <v>-56502.777777777781</v>
      </c>
      <c r="J11" s="15">
        <v>2534820.833333333</v>
      </c>
      <c r="K11" s="15">
        <v>1553304.5138888888</v>
      </c>
      <c r="L11" s="15">
        <v>2052437.1527777775</v>
      </c>
      <c r="M11" s="5"/>
      <c r="N11" s="5"/>
    </row>
    <row r="12" spans="1:29">
      <c r="A12" s="5"/>
      <c r="B12" s="14" t="s">
        <v>11</v>
      </c>
      <c r="C12" s="15">
        <v>44223.684210526313</v>
      </c>
      <c r="D12" s="15">
        <v>15828.947368421053</v>
      </c>
      <c r="E12" s="15">
        <v>729380.57588276116</v>
      </c>
      <c r="F12" s="15">
        <v>327031.15416409681</v>
      </c>
      <c r="G12" s="15">
        <v>327031.15416409681</v>
      </c>
      <c r="H12" s="15">
        <v>51026.315789473687</v>
      </c>
      <c r="I12" s="15">
        <v>14767.543859649124</v>
      </c>
      <c r="J12" s="15">
        <v>790385.29139083996</v>
      </c>
      <c r="K12" s="15">
        <v>465656.70789752092</v>
      </c>
      <c r="L12" s="15">
        <v>465656.70789752092</v>
      </c>
      <c r="M12" s="5"/>
      <c r="N12" s="5"/>
    </row>
    <row r="13" spans="1:29">
      <c r="A13" s="5"/>
      <c r="B13" s="14" t="s">
        <v>12</v>
      </c>
      <c r="C13" s="15">
        <v>-21751.295336787563</v>
      </c>
      <c r="D13" s="15">
        <v>-38331.60621761658</v>
      </c>
      <c r="E13" s="15">
        <v>1002313.4715025907</v>
      </c>
      <c r="F13" s="15">
        <v>211844.55958549221</v>
      </c>
      <c r="G13" s="15">
        <v>327409.32642487047</v>
      </c>
      <c r="H13" s="15">
        <v>401.55440414507768</v>
      </c>
      <c r="I13" s="15">
        <v>-91774.611398963723</v>
      </c>
      <c r="J13" s="15">
        <v>1220163.2124352332</v>
      </c>
      <c r="K13" s="15">
        <v>226613.9896373057</v>
      </c>
      <c r="L13" s="15">
        <v>342178.75647668395</v>
      </c>
      <c r="M13" s="5"/>
      <c r="N13" s="5"/>
    </row>
    <row r="14" spans="1:29">
      <c r="A14" s="5"/>
      <c r="B14" s="14" t="s">
        <v>13</v>
      </c>
      <c r="C14" s="15">
        <v>105833.9599609375</v>
      </c>
      <c r="D14" s="15">
        <v>-16600.127618963066</v>
      </c>
      <c r="E14" s="15">
        <v>1069584.375</v>
      </c>
      <c r="F14" s="15">
        <v>24387.873424183235</v>
      </c>
      <c r="G14" s="15">
        <v>24387.873424183235</v>
      </c>
      <c r="H14" s="15">
        <v>105833.9599609375</v>
      </c>
      <c r="I14" s="15">
        <v>-16600.127618963066</v>
      </c>
      <c r="J14" s="15">
        <v>1069584.375</v>
      </c>
      <c r="K14" s="15">
        <v>24387.873424183235</v>
      </c>
      <c r="L14" s="15">
        <v>24387.873424183235</v>
      </c>
      <c r="M14" s="5"/>
      <c r="N14" s="5"/>
    </row>
    <row r="15" spans="1:29">
      <c r="A15" s="5"/>
      <c r="B15" s="5"/>
      <c r="C15" s="6"/>
      <c r="D15" s="6"/>
      <c r="E15" s="6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>
      <c r="A16" s="5"/>
      <c r="B16" s="20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8"/>
      <c r="O16" s="14"/>
      <c r="P16" s="14"/>
      <c r="Q16" s="20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ht="15.6">
      <c r="A17" s="5"/>
      <c r="B17" s="7"/>
      <c r="C17" s="85" t="s">
        <v>7</v>
      </c>
      <c r="D17" s="86"/>
      <c r="E17" s="86"/>
      <c r="F17" s="86"/>
      <c r="G17" s="86"/>
      <c r="H17" s="87"/>
      <c r="I17" s="85" t="s">
        <v>8</v>
      </c>
      <c r="J17" s="86"/>
      <c r="K17" s="86"/>
      <c r="L17" s="86"/>
      <c r="M17" s="86"/>
      <c r="N17" s="87"/>
      <c r="O17" s="14"/>
      <c r="P17" s="14"/>
      <c r="Q17" s="20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>
      <c r="A18" s="5"/>
      <c r="B18" s="20"/>
      <c r="C18" s="8"/>
      <c r="D18" s="8" t="s">
        <v>9</v>
      </c>
      <c r="E18" s="8"/>
      <c r="F18" s="8" t="s">
        <v>22</v>
      </c>
      <c r="G18" s="8"/>
      <c r="H18" s="8"/>
      <c r="I18" s="8"/>
      <c r="J18" s="8" t="s">
        <v>9</v>
      </c>
      <c r="K18" s="8"/>
      <c r="L18" s="8" t="s">
        <v>22</v>
      </c>
      <c r="M18" s="8"/>
      <c r="N18" s="8"/>
      <c r="O18" s="17"/>
      <c r="P18" s="17"/>
      <c r="Q18" s="20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>
      <c r="A19" s="5"/>
      <c r="B19" s="20"/>
      <c r="C19" s="10"/>
      <c r="D19" s="10" t="s">
        <v>23</v>
      </c>
      <c r="E19" s="10" t="s">
        <v>14</v>
      </c>
      <c r="F19" s="10" t="s">
        <v>24</v>
      </c>
      <c r="G19" s="10" t="s">
        <v>16</v>
      </c>
      <c r="H19" s="10" t="s">
        <v>25</v>
      </c>
      <c r="I19" s="10"/>
      <c r="J19" s="10" t="s">
        <v>23</v>
      </c>
      <c r="K19" s="10" t="s">
        <v>14</v>
      </c>
      <c r="L19" s="10" t="s">
        <v>24</v>
      </c>
      <c r="M19" s="10" t="s">
        <v>16</v>
      </c>
      <c r="N19" s="10" t="s">
        <v>25</v>
      </c>
      <c r="O19" s="17"/>
      <c r="P19" s="17"/>
      <c r="Q19" s="20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>
      <c r="A20" s="5"/>
      <c r="B20" s="20"/>
      <c r="C20" s="23" t="s">
        <v>26</v>
      </c>
      <c r="D20" s="12" t="s">
        <v>27</v>
      </c>
      <c r="E20" s="12" t="s">
        <v>18</v>
      </c>
      <c r="F20" s="12" t="s">
        <v>19</v>
      </c>
      <c r="G20" s="12" t="s">
        <v>21</v>
      </c>
      <c r="H20" s="12" t="s">
        <v>21</v>
      </c>
      <c r="I20" s="23" t="s">
        <v>26</v>
      </c>
      <c r="J20" s="12" t="s">
        <v>27</v>
      </c>
      <c r="K20" s="12" t="s">
        <v>18</v>
      </c>
      <c r="L20" s="12" t="s">
        <v>19</v>
      </c>
      <c r="M20" s="12" t="s">
        <v>21</v>
      </c>
      <c r="N20" s="12" t="s">
        <v>21</v>
      </c>
      <c r="O20" s="17"/>
      <c r="P20" s="17"/>
      <c r="Q20" s="20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s="18" customFormat="1">
      <c r="A21" s="52">
        <v>2012</v>
      </c>
      <c r="B21" s="20" t="s">
        <v>10</v>
      </c>
      <c r="C21" s="25">
        <f t="shared" ref="C21" ca="1" si="0">#REF!/$C21</f>
        <v>0.7839621573260207</v>
      </c>
      <c r="D21" s="25">
        <f t="shared" ref="D21" ca="1" si="1">#REF!/$C21</f>
        <v>0.61322927105231473</v>
      </c>
      <c r="E21" s="25">
        <f ca="1">#REF!/$C21</f>
        <v>7.3430058501465556E-2</v>
      </c>
      <c r="F21" s="25">
        <f t="shared" ref="F21" ca="1" si="2">#REF!/$C21</f>
        <v>-9.7226293837496522E-2</v>
      </c>
      <c r="G21" s="25">
        <f t="shared" ref="G21" ca="1" si="3">#REF!/$C21</f>
        <v>1.1103024075069496</v>
      </c>
      <c r="H21" s="25">
        <f t="shared" ref="H21" ca="1" si="4">#REF!/$C21</f>
        <v>1.7259561482932262</v>
      </c>
      <c r="I21" s="25">
        <f t="shared" ref="I21" ca="1" si="5">#REF!/$J21</f>
        <v>0.64924416017128561</v>
      </c>
      <c r="J21" s="25">
        <f t="shared" ref="J21" ca="1" si="6">#REF!/$J21</f>
        <v>0.55400826657525015</v>
      </c>
      <c r="K21" s="25">
        <f t="shared" ref="K21" ca="1" si="7">#REF!/$J21</f>
        <v>0.13531855934853734</v>
      </c>
      <c r="L21" s="25">
        <f t="shared" ref="L21" ca="1" si="8">#REF!/$J21</f>
        <v>0.187436474571786</v>
      </c>
      <c r="M21" s="25">
        <f t="shared" ref="M21:N24" ca="1" si="9">A21/$J21</f>
        <v>1.6562462410989223</v>
      </c>
      <c r="N21" s="25">
        <f t="shared" ca="1" si="9"/>
        <v>2.2102312024874902</v>
      </c>
      <c r="O21" s="51"/>
      <c r="P21" s="51"/>
      <c r="Q21" s="20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>
      <c r="A22" s="26"/>
      <c r="B22" s="14" t="s">
        <v>11</v>
      </c>
      <c r="C22" s="25">
        <f t="shared" ref="C22" ca="1" si="10">#REF!/$C22</f>
        <v>0.81823572829100089</v>
      </c>
      <c r="D22" s="25">
        <f t="shared" ref="D22" ca="1" si="11">#REF!/$C22</f>
        <v>0.61648233080164971</v>
      </c>
      <c r="E22" s="25">
        <f t="shared" ref="E22" ca="1" si="12">#REF!/$C22</f>
        <v>-3.5997611052263866E-2</v>
      </c>
      <c r="F22" s="25">
        <f t="shared" ref="F22" ca="1" si="13">#REF!/$C22</f>
        <v>-2.6168556038854207E-2</v>
      </c>
      <c r="G22" s="25">
        <f t="shared" ref="G22" ca="1" si="14">#REF!/$C22</f>
        <v>0.50544978702305565</v>
      </c>
      <c r="H22" s="25">
        <f t="shared" ref="H22" ca="1" si="15">#REF!/$C22</f>
        <v>0.50544978702305565</v>
      </c>
      <c r="I22" s="25">
        <f t="shared" ref="I22" ca="1" si="16">#REF!/$J22</f>
        <v>0.77601713692413088</v>
      </c>
      <c r="J22" s="25">
        <f t="shared" ref="J22" ca="1" si="17">#REF!/$J22</f>
        <v>0.59143394630929957</v>
      </c>
      <c r="K22" s="25">
        <f t="shared" ref="K22" ca="1" si="18">#REF!/$J22</f>
        <v>-2.1003703545127591E-2</v>
      </c>
      <c r="L22" s="25">
        <f t="shared" ref="L22" ca="1" si="19">#REF!/$J22</f>
        <v>-3.8091122195581438E-2</v>
      </c>
      <c r="M22" s="25">
        <f t="shared" ca="1" si="9"/>
        <v>0.66309781212536389</v>
      </c>
      <c r="N22" s="25">
        <f t="shared" ca="1" si="9"/>
        <v>0.66309781212536389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ht="15.6">
      <c r="A23" s="26"/>
      <c r="B23" s="14" t="s">
        <v>12</v>
      </c>
      <c r="C23" s="25">
        <f t="shared" ref="C23" ca="1" si="20">#REF!/$C23</f>
        <v>0.81800197823936693</v>
      </c>
      <c r="D23" s="25">
        <f t="shared" ref="D23" ca="1" si="21">#REF!/$C23</f>
        <v>0.51376284815252293</v>
      </c>
      <c r="E23" s="25">
        <f t="shared" ref="E23" ca="1" si="22">#REF!/$C23</f>
        <v>7.5448384918005498E-3</v>
      </c>
      <c r="F23" s="25">
        <f t="shared" ref="F23" ca="1" si="23">#REF!/$C23</f>
        <v>-9.5976619643468764E-2</v>
      </c>
      <c r="G23" s="25">
        <f t="shared" ref="G23" ca="1" si="24">#REF!/$C23</f>
        <v>0.31527309626471278</v>
      </c>
      <c r="H23" s="25">
        <f t="shared" ref="H23" ca="1" si="25">#REF!/$C23</f>
        <v>0.46852582754746336</v>
      </c>
      <c r="I23" s="25">
        <f t="shared" ref="I23" ca="1" si="26">#REF!/$J23</f>
        <v>0.77458310944344766</v>
      </c>
      <c r="J23" s="25">
        <f t="shared" ref="J23" ca="1" si="27">#REF!/$J23</f>
        <v>0.48724207126225322</v>
      </c>
      <c r="K23" s="25">
        <f t="shared" ref="K23" ca="1" si="28">#REF!/$J23</f>
        <v>4.2337197900444136E-2</v>
      </c>
      <c r="L23" s="25">
        <f t="shared" ref="L23" ca="1" si="29">#REF!/$J23</f>
        <v>-0.18243913989854374</v>
      </c>
      <c r="M23" s="25">
        <f t="shared" ca="1" si="9"/>
        <v>0.32020048390573247</v>
      </c>
      <c r="N23" s="25">
        <f t="shared" ca="1" si="9"/>
        <v>0.46554220817661041</v>
      </c>
      <c r="O23" s="16"/>
      <c r="P23" s="16"/>
      <c r="Q23" s="16"/>
      <c r="R23" s="16"/>
      <c r="S23" s="16"/>
      <c r="T23" s="16"/>
      <c r="U23" s="16"/>
      <c r="V23" s="16"/>
      <c r="W23" s="16"/>
      <c r="X23" s="14"/>
      <c r="Y23" s="14"/>
      <c r="Z23" s="14"/>
      <c r="AA23" s="14"/>
      <c r="AB23" s="14"/>
      <c r="AC23" s="14"/>
    </row>
    <row r="24" spans="1:29">
      <c r="A24" s="26"/>
      <c r="B24" s="14" t="s">
        <v>13</v>
      </c>
      <c r="C24" s="25">
        <f t="shared" ref="C24" ca="1" si="30">#REF!/$C24</f>
        <v>0.83493018419489007</v>
      </c>
      <c r="D24" s="25">
        <f t="shared" ref="D24" ca="1" si="31">#REF!/$C24</f>
        <v>0.17483660130718953</v>
      </c>
      <c r="E24" s="25">
        <f t="shared" ref="E24" ca="1" si="32">#REF!/$C24</f>
        <v>0.40578579916815211</v>
      </c>
      <c r="F24" s="25">
        <f t="shared" ref="F24" ca="1" si="33">#REF!/$C24</f>
        <v>0.12444295900178252</v>
      </c>
      <c r="G24" s="25">
        <f t="shared" ref="G24" ca="1" si="34">#REF!/$C24</f>
        <v>3.3125371360665477E-2</v>
      </c>
      <c r="H24" s="25">
        <f t="shared" ref="H24" ca="1" si="35">#REF!/$C24</f>
        <v>3.3125371360665477E-2</v>
      </c>
      <c r="I24" s="25">
        <f t="shared" ref="I24" ca="1" si="36">#REF!/$J24</f>
        <v>0.83493018419489007</v>
      </c>
      <c r="J24" s="25">
        <f t="shared" ref="J24" ca="1" si="37">#REF!/$J24</f>
        <v>0.17483660130718953</v>
      </c>
      <c r="K24" s="25">
        <f t="shared" ref="K24" ca="1" si="38">#REF!/$J24</f>
        <v>0.40578579916815211</v>
      </c>
      <c r="L24" s="25">
        <f t="shared" ref="L24" ca="1" si="39">#REF!/$J24</f>
        <v>0.12444295900178252</v>
      </c>
      <c r="M24" s="25">
        <f t="shared" ca="1" si="9"/>
        <v>3.3125371360665477E-2</v>
      </c>
      <c r="N24" s="25">
        <f t="shared" ca="1" si="9"/>
        <v>3.3125371360665477E-2</v>
      </c>
      <c r="O24" s="17"/>
      <c r="P24" s="17"/>
      <c r="Q24" s="17"/>
      <c r="R24" s="17"/>
      <c r="S24" s="17"/>
      <c r="T24" s="17"/>
      <c r="U24" s="17"/>
      <c r="V24" s="17"/>
      <c r="W24" s="17"/>
      <c r="X24" s="14"/>
      <c r="Y24" s="14"/>
      <c r="Z24" s="14"/>
      <c r="AA24" s="14"/>
      <c r="AB24" s="14"/>
      <c r="AC24" s="14"/>
    </row>
    <row r="25" spans="1:29" s="5" customFormat="1">
      <c r="A25" s="26"/>
      <c r="B25" s="1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7"/>
      <c r="P25" s="17"/>
      <c r="Q25" s="17"/>
      <c r="R25" s="17"/>
      <c r="S25" s="17"/>
      <c r="T25" s="17"/>
      <c r="U25" s="17"/>
      <c r="V25" s="17"/>
      <c r="W25" s="17"/>
      <c r="X25" s="14"/>
      <c r="Y25" s="14"/>
      <c r="Z25" s="14"/>
      <c r="AA25" s="14"/>
      <c r="AB25" s="14"/>
      <c r="AC25" s="14"/>
    </row>
    <row r="26" spans="1:29" ht="15.6">
      <c r="A26" s="26"/>
      <c r="B26" s="14"/>
      <c r="C26" s="85" t="s">
        <v>7</v>
      </c>
      <c r="D26" s="86"/>
      <c r="E26" s="86"/>
      <c r="F26" s="86"/>
      <c r="G26" s="87"/>
      <c r="H26" s="85" t="s">
        <v>8</v>
      </c>
      <c r="I26" s="86"/>
      <c r="J26" s="86"/>
      <c r="K26" s="86"/>
      <c r="L26" s="87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>
      <c r="A27" s="26"/>
      <c r="B27" s="14"/>
      <c r="C27" s="8" t="s">
        <v>14</v>
      </c>
      <c r="D27" s="9" t="s">
        <v>15</v>
      </c>
      <c r="E27" s="9"/>
      <c r="F27" s="9" t="s">
        <v>16</v>
      </c>
      <c r="G27" s="9" t="s">
        <v>17</v>
      </c>
      <c r="H27" s="8" t="s">
        <v>14</v>
      </c>
      <c r="I27" s="9" t="s">
        <v>15</v>
      </c>
      <c r="J27" s="9"/>
      <c r="K27" s="9" t="s">
        <v>16</v>
      </c>
      <c r="L27" s="9" t="s">
        <v>17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s="5" customFormat="1">
      <c r="A28" s="26"/>
      <c r="B28" s="14"/>
      <c r="C28" s="12" t="s">
        <v>18</v>
      </c>
      <c r="D28" s="13" t="s">
        <v>19</v>
      </c>
      <c r="E28" s="13" t="s">
        <v>20</v>
      </c>
      <c r="F28" s="13" t="s">
        <v>21</v>
      </c>
      <c r="G28" s="13" t="s">
        <v>21</v>
      </c>
      <c r="H28" s="12" t="s">
        <v>18</v>
      </c>
      <c r="I28" s="13" t="s">
        <v>19</v>
      </c>
      <c r="J28" s="13" t="s">
        <v>20</v>
      </c>
      <c r="K28" s="13" t="s">
        <v>21</v>
      </c>
      <c r="L28" s="13" t="s">
        <v>21</v>
      </c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s="18" customFormat="1">
      <c r="A29" s="52">
        <v>2012</v>
      </c>
      <c r="B29" s="14" t="s">
        <v>10</v>
      </c>
      <c r="C29" s="24">
        <f t="shared" ref="C29" ca="1" si="40">(#REF!/$C29)*1000</f>
        <v>57285.265363128492</v>
      </c>
      <c r="D29" s="24">
        <f t="shared" ref="D29" ca="1" si="41">(#REF!/$C29)*1000</f>
        <v>-75849.51117318435</v>
      </c>
      <c r="E29" s="24">
        <f t="shared" ref="E29" ca="1" si="42">(#REF!/$C29)*1000</f>
        <v>1683525.4888268157</v>
      </c>
      <c r="F29" s="24">
        <f t="shared" ref="F29" ca="1" si="43">(#REF!/$C29)*1000</f>
        <v>866184.35754189943</v>
      </c>
      <c r="G29" s="24">
        <f t="shared" ref="G29" ca="1" si="44">(#REF!/$C29)*1000</f>
        <v>1346476.6061452515</v>
      </c>
      <c r="H29" s="24">
        <f t="shared" ref="H29" ca="1" si="45">(#REF!/$C29)*1000</f>
        <v>125696.57821229051</v>
      </c>
      <c r="I29" s="24">
        <f t="shared" ref="I29" ca="1" si="46">(#REF!/$C29)*1000</f>
        <v>174108.58938547486</v>
      </c>
      <c r="J29" s="24">
        <f t="shared" ref="J29" ca="1" si="47">(#REF!/$C29)*1000</f>
        <v>2546513.2681564246</v>
      </c>
      <c r="K29" s="24">
        <f t="shared" ref="K29" ca="1" si="48">(#REF!/$C29)*1000</f>
        <v>1538476.9553072627</v>
      </c>
      <c r="L29" s="24">
        <f t="shared" ref="L29" ca="1" si="49">(A29/$C29)*1000</f>
        <v>2053070.1815642461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s="18" customFormat="1">
      <c r="B30" s="14" t="s">
        <v>11</v>
      </c>
      <c r="C30" s="24">
        <f t="shared" ref="C30" ca="1" si="50">(#REF!/$C30)*1000</f>
        <v>-27960.612691466082</v>
      </c>
      <c r="D30" s="24">
        <f t="shared" ref="D30" ca="1" si="51">(#REF!/$C30)*1000</f>
        <v>-20326.039387308534</v>
      </c>
      <c r="E30" s="24">
        <f t="shared" ref="E30" ca="1" si="52">(#REF!/$C30)*1000</f>
        <v>720284.46389496722</v>
      </c>
      <c r="F30" s="24">
        <f t="shared" ref="F30" ca="1" si="53">(#REF!/$C30)*1000</f>
        <v>392600.65645514225</v>
      </c>
      <c r="G30" s="24">
        <f t="shared" ref="G30" ca="1" si="54">(#REF!/$C30)*1000</f>
        <v>392600.65645514225</v>
      </c>
      <c r="H30" s="24">
        <f t="shared" ref="H30" ca="1" si="55">(#REF!/$C30)*1000</f>
        <v>-17175.054704595186</v>
      </c>
      <c r="I30" s="24">
        <f t="shared" ref="I30" ca="1" si="56">(#REF!/$C30)*1000</f>
        <v>-31147.702407002191</v>
      </c>
      <c r="J30" s="24">
        <f t="shared" ref="J30" ca="1" si="57">(#REF!/$C30)*1000</f>
        <v>798634.57330415759</v>
      </c>
      <c r="K30" s="24">
        <f t="shared" ref="K30" ca="1" si="58">(#REF!/$C30)*1000</f>
        <v>542225.38293216634</v>
      </c>
      <c r="L30" s="24">
        <f t="shared" ref="L30:L32" ca="1" si="59">(A30/$C30)*1000</f>
        <v>542225.38293216634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s="18" customFormat="1">
      <c r="B31" s="14" t="s">
        <v>12</v>
      </c>
      <c r="C31" s="24">
        <f t="shared" ref="C31" ca="1" si="60">(#REF!/$C31)*1000</f>
        <v>6235.4497354497362</v>
      </c>
      <c r="D31" s="24">
        <f t="shared" ref="D31" ca="1" si="61">(#REF!/$C31)*1000</f>
        <v>-79320.105820105819</v>
      </c>
      <c r="E31" s="24">
        <f t="shared" ref="E31" ca="1" si="62">(#REF!/$C31)*1000</f>
        <v>1029010.5820105821</v>
      </c>
      <c r="F31" s="24">
        <f t="shared" ref="F31" ca="1" si="63">(#REF!/$C31)*1000</f>
        <v>260558.20105820106</v>
      </c>
      <c r="G31" s="24">
        <f t="shared" ref="G31" ca="1" si="64">(#REF!/$C31)*1000</f>
        <v>387214.28571428574</v>
      </c>
      <c r="H31" s="24">
        <f t="shared" ref="H31" ca="1" si="65">(#REF!/$C31)*1000</f>
        <v>36894.179894179892</v>
      </c>
      <c r="I31" s="24">
        <f t="shared" ref="I31" ca="1" si="66">(#REF!/$C31)*1000</f>
        <v>-158984.12698412698</v>
      </c>
      <c r="J31" s="24">
        <f t="shared" ref="J31" ca="1" si="67">(#REF!/$C31)*1000</f>
        <v>1259113.7566137565</v>
      </c>
      <c r="K31" s="24">
        <f t="shared" ref="K31" ca="1" si="68">(#REF!/$C31)*1000</f>
        <v>279034.39153439156</v>
      </c>
      <c r="L31" s="24">
        <f t="shared" ca="1" si="59"/>
        <v>405690.47619047621</v>
      </c>
    </row>
    <row r="32" spans="1:29" s="18" customFormat="1">
      <c r="B32" s="14" t="s">
        <v>13</v>
      </c>
      <c r="C32" s="24">
        <f t="shared" ref="C32" ca="1" si="69">(#REF!/$C32)*1000</f>
        <v>198672.72727272729</v>
      </c>
      <c r="D32" s="24">
        <f t="shared" ref="D32" ca="1" si="70">(#REF!/$C32)*1000</f>
        <v>60927.272727272728</v>
      </c>
      <c r="E32" s="24">
        <f t="shared" ref="E32" ca="1" si="71">(#REF!/$C32)*1000</f>
        <v>1269109.0909090908</v>
      </c>
      <c r="F32" s="24">
        <f t="shared" ref="F32" ca="1" si="72">(#REF!/$C32)*1000</f>
        <v>16218.181818181818</v>
      </c>
      <c r="G32" s="24">
        <f t="shared" ref="G32" ca="1" si="73">(#REF!/$C32)*1000</f>
        <v>16218.181818181818</v>
      </c>
      <c r="H32" s="24">
        <f t="shared" ref="H32" ca="1" si="74">(#REF!/$C32)*1000</f>
        <v>198672.72727272729</v>
      </c>
      <c r="I32" s="24">
        <f t="shared" ref="I32" ca="1" si="75">(#REF!/$C32)*1000</f>
        <v>60927.272727272728</v>
      </c>
      <c r="J32" s="24">
        <f t="shared" ref="J32" ca="1" si="76">(#REF!/$C32)*1000</f>
        <v>1269109.0909090908</v>
      </c>
      <c r="K32" s="24">
        <f t="shared" ref="K32" ca="1" si="77">(#REF!/$C32)*1000</f>
        <v>16218.181818181818</v>
      </c>
      <c r="L32" s="24">
        <f t="shared" ca="1" si="59"/>
        <v>16218.181818181818</v>
      </c>
    </row>
    <row r="33" spans="1:29">
      <c r="A33" s="5"/>
      <c r="B33" s="5"/>
      <c r="C33" s="6"/>
      <c r="D33" s="6"/>
      <c r="E33" s="6"/>
      <c r="F33" s="6"/>
      <c r="G33" s="6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>
      <c r="A34" s="5"/>
      <c r="B34" s="5"/>
      <c r="C34" s="40" t="s">
        <v>7</v>
      </c>
      <c r="D34" s="41"/>
      <c r="E34" s="41"/>
      <c r="F34" s="41"/>
      <c r="G34" s="41"/>
      <c r="H34" s="42"/>
      <c r="I34" s="40" t="s">
        <v>8</v>
      </c>
      <c r="J34" s="41"/>
      <c r="K34" s="41"/>
      <c r="L34" s="41"/>
      <c r="M34" s="41"/>
      <c r="N34" s="42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>
      <c r="A35" s="5"/>
      <c r="B35" s="5"/>
      <c r="C35" s="27"/>
      <c r="D35" s="27" t="s">
        <v>9</v>
      </c>
      <c r="E35" s="27"/>
      <c r="F35" s="27" t="s">
        <v>22</v>
      </c>
      <c r="G35" s="27"/>
      <c r="H35" s="27"/>
      <c r="I35" s="27"/>
      <c r="J35" s="27" t="s">
        <v>9</v>
      </c>
      <c r="K35" s="27"/>
      <c r="L35" s="27" t="s">
        <v>22</v>
      </c>
      <c r="M35" s="27"/>
      <c r="N35" s="27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>
      <c r="A36" s="5"/>
      <c r="B36" s="5"/>
      <c r="C36" s="28"/>
      <c r="D36" s="28" t="s">
        <v>23</v>
      </c>
      <c r="E36" s="28" t="s">
        <v>14</v>
      </c>
      <c r="F36" s="28" t="s">
        <v>24</v>
      </c>
      <c r="G36" s="28" t="s">
        <v>16</v>
      </c>
      <c r="H36" s="28" t="s">
        <v>25</v>
      </c>
      <c r="I36" s="28"/>
      <c r="J36" s="28" t="s">
        <v>23</v>
      </c>
      <c r="K36" s="28" t="s">
        <v>14</v>
      </c>
      <c r="L36" s="28" t="s">
        <v>24</v>
      </c>
      <c r="M36" s="28" t="s">
        <v>16</v>
      </c>
      <c r="N36" s="28" t="s">
        <v>25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>
      <c r="A37" s="5"/>
      <c r="B37" s="5"/>
      <c r="C37" s="23" t="s">
        <v>26</v>
      </c>
      <c r="D37" s="29" t="s">
        <v>27</v>
      </c>
      <c r="E37" s="29" t="s">
        <v>18</v>
      </c>
      <c r="F37" s="29" t="s">
        <v>19</v>
      </c>
      <c r="G37" s="29" t="s">
        <v>21</v>
      </c>
      <c r="H37" s="29" t="s">
        <v>21</v>
      </c>
      <c r="I37" s="23" t="s">
        <v>26</v>
      </c>
      <c r="J37" s="29" t="s">
        <v>27</v>
      </c>
      <c r="K37" s="29" t="s">
        <v>18</v>
      </c>
      <c r="L37" s="29" t="s">
        <v>19</v>
      </c>
      <c r="M37" s="29" t="s">
        <v>21</v>
      </c>
      <c r="N37" s="29" t="s">
        <v>21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s="18" customFormat="1">
      <c r="A38" s="52">
        <v>2013</v>
      </c>
      <c r="B38" s="14" t="s">
        <v>10</v>
      </c>
      <c r="C38" s="55">
        <f ca="1">#REF!/$E38</f>
        <v>0.79334501735639906</v>
      </c>
      <c r="D38" s="55">
        <f ca="1">#REF!/$E38</f>
        <v>0.59694182749310742</v>
      </c>
      <c r="E38" s="55">
        <f ca="1">#REF!/$E38</f>
        <v>3.6247107266831419E-2</v>
      </c>
      <c r="F38" s="55">
        <f ca="1">#REF!/$E38</f>
        <v>-3.9391615359341742E-2</v>
      </c>
      <c r="G38" s="55">
        <f ca="1">#REF!/$E38</f>
        <v>1.1874839292601747</v>
      </c>
      <c r="H38" s="55">
        <f ca="1">#REF!/$E38</f>
        <v>1.8744513627987371</v>
      </c>
      <c r="I38" s="55">
        <f ca="1">#REF!/$L38</f>
        <v>0.64703248971580185</v>
      </c>
      <c r="J38" s="55">
        <f ca="1">#REF!/$L38</f>
        <v>0.5322835352406905</v>
      </c>
      <c r="K38" s="55">
        <f ca="1">#REF!/$L38</f>
        <v>0.11423212363035228</v>
      </c>
      <c r="L38" s="55">
        <f ca="1">#REF!/$L38</f>
        <v>-9.1370543437517354E-2</v>
      </c>
      <c r="M38" s="55">
        <f t="shared" ref="M38:N41" ca="1" si="78">A38/$L38</f>
        <v>1.53252631698983</v>
      </c>
      <c r="N38" s="55">
        <f t="shared" ca="1" si="78"/>
        <v>2.0733568733536361</v>
      </c>
    </row>
    <row r="39" spans="1:29" s="18" customFormat="1">
      <c r="B39" s="14" t="s">
        <v>11</v>
      </c>
      <c r="C39" s="55">
        <f ca="1">#REF!/$E39</f>
        <v>0.79788758739579491</v>
      </c>
      <c r="D39" s="55">
        <f ca="1">#REF!/$E39</f>
        <v>0.57993018447274358</v>
      </c>
      <c r="E39" s="55">
        <f ca="1">#REF!/$E39</f>
        <v>3.0335124641696198E-2</v>
      </c>
      <c r="F39" s="55">
        <f ca="1">#REF!/$E39</f>
        <v>-3.4737142770478298E-2</v>
      </c>
      <c r="G39" s="55">
        <f ca="1">#REF!/$E39</f>
        <v>0.4607736328845794</v>
      </c>
      <c r="H39" s="55">
        <f ca="1">#REF!/$E39</f>
        <v>0.4607736328845794</v>
      </c>
      <c r="I39" s="55">
        <f ca="1">#REF!/$L39</f>
        <v>0.76365563523597246</v>
      </c>
      <c r="J39" s="55">
        <f ca="1">#REF!/$L39</f>
        <v>0.56137222599089054</v>
      </c>
      <c r="K39" s="55">
        <f ca="1">#REF!/$L39</f>
        <v>4.2521077623800758E-2</v>
      </c>
      <c r="L39" s="55">
        <f ca="1">#REF!/$L39</f>
        <v>-3.2686064541137705E-2</v>
      </c>
      <c r="M39" s="55">
        <f t="shared" ca="1" si="78"/>
        <v>0.61045643957747842</v>
      </c>
      <c r="N39" s="55">
        <f t="shared" ca="1" si="78"/>
        <v>0.61045643957747842</v>
      </c>
    </row>
    <row r="40" spans="1:29" s="18" customFormat="1">
      <c r="B40" s="14" t="s">
        <v>12</v>
      </c>
      <c r="C40" s="55">
        <f ca="1">#REF!/$E40</f>
        <v>0.78535466855043468</v>
      </c>
      <c r="D40" s="55">
        <f ca="1">#REF!/$E40</f>
        <v>0.4735804427819934</v>
      </c>
      <c r="E40" s="55">
        <f ca="1">#REF!/$E40</f>
        <v>0.10247041895502987</v>
      </c>
      <c r="F40" s="55">
        <f ca="1">#REF!/$E40</f>
        <v>-5.0230597526975423E-2</v>
      </c>
      <c r="G40" s="55">
        <f ca="1">#REF!/$E40</f>
        <v>0.2431913655484689</v>
      </c>
      <c r="H40" s="55">
        <f ca="1">#REF!/$E40</f>
        <v>0.3906463968593572</v>
      </c>
      <c r="I40" s="55">
        <f ca="1">#REF!/$L40</f>
        <v>0.74044650480548202</v>
      </c>
      <c r="J40" s="55">
        <f ca="1">#REF!/$L40</f>
        <v>0.44764870722683187</v>
      </c>
      <c r="K40" s="55">
        <f ca="1">#REF!/$L40</f>
        <v>0.14401941896359219</v>
      </c>
      <c r="L40" s="55">
        <f ca="1">#REF!/$L40</f>
        <v>-0.10993771482365304</v>
      </c>
      <c r="M40" s="55">
        <f t="shared" ca="1" si="78"/>
        <v>0.25031744641723408</v>
      </c>
      <c r="N40" s="55">
        <f t="shared" ca="1" si="78"/>
        <v>0.38969831643934583</v>
      </c>
    </row>
    <row r="41" spans="1:29" s="18" customFormat="1">
      <c r="B41" s="14" t="s">
        <v>13</v>
      </c>
      <c r="C41" s="55">
        <f ca="1">#REF!/$E41</f>
        <v>0.95453167626553503</v>
      </c>
      <c r="D41" s="55">
        <f ca="1">#REF!/$E41</f>
        <v>0.17501515610791149</v>
      </c>
      <c r="E41" s="55">
        <f ca="1">#REF!/$E41</f>
        <v>0.2540542588663231</v>
      </c>
      <c r="F41" s="55">
        <f ca="1">#REF!/$E41</f>
        <v>-0.1768717793270688</v>
      </c>
      <c r="G41" s="55">
        <f ca="1">#REF!/$E41</f>
        <v>4.054258866323128E-2</v>
      </c>
      <c r="H41" s="55">
        <f ca="1">#REF!/$E41</f>
        <v>4.054258866323128E-2</v>
      </c>
      <c r="I41" s="55">
        <f ca="1">#REF!/$L41</f>
        <v>0.95453167626553503</v>
      </c>
      <c r="J41" s="55">
        <f ca="1">#REF!/$L41</f>
        <v>0.17501515610791149</v>
      </c>
      <c r="K41" s="55">
        <f ca="1">#REF!/$L41</f>
        <v>0.2540542588663231</v>
      </c>
      <c r="L41" s="55">
        <f ca="1">#REF!/$L41</f>
        <v>-0.1768717793270688</v>
      </c>
      <c r="M41" s="55">
        <f t="shared" ca="1" si="78"/>
        <v>4.054258866323128E-2</v>
      </c>
      <c r="N41" s="55">
        <f t="shared" ca="1" si="78"/>
        <v>4.054258866323128E-2</v>
      </c>
    </row>
    <row r="43" spans="1:29" s="5" customFormat="1">
      <c r="C43" s="88" t="s">
        <v>7</v>
      </c>
      <c r="D43" s="89"/>
      <c r="E43" s="89"/>
      <c r="F43" s="89"/>
      <c r="G43" s="90"/>
      <c r="H43" s="88" t="s">
        <v>8</v>
      </c>
      <c r="I43" s="89"/>
      <c r="J43" s="89"/>
      <c r="K43" s="89"/>
      <c r="L43" s="90"/>
    </row>
    <row r="44" spans="1:29" s="5" customFormat="1">
      <c r="C44" s="27" t="s">
        <v>14</v>
      </c>
      <c r="D44" s="31" t="s">
        <v>15</v>
      </c>
      <c r="E44" s="31"/>
      <c r="F44" s="31" t="s">
        <v>16</v>
      </c>
      <c r="G44" s="31" t="s">
        <v>17</v>
      </c>
      <c r="H44" s="27" t="s">
        <v>14</v>
      </c>
      <c r="I44" s="31" t="s">
        <v>15</v>
      </c>
      <c r="J44" s="31"/>
      <c r="K44" s="31" t="s">
        <v>16</v>
      </c>
      <c r="L44" s="31" t="s">
        <v>17</v>
      </c>
    </row>
    <row r="45" spans="1:29" s="5" customFormat="1">
      <c r="C45" s="29" t="s">
        <v>18</v>
      </c>
      <c r="D45" s="32" t="s">
        <v>19</v>
      </c>
      <c r="E45" s="32" t="s">
        <v>20</v>
      </c>
      <c r="F45" s="32" t="s">
        <v>21</v>
      </c>
      <c r="G45" s="32" t="s">
        <v>21</v>
      </c>
      <c r="H45" s="29" t="s">
        <v>18</v>
      </c>
      <c r="I45" s="32" t="s">
        <v>19</v>
      </c>
      <c r="J45" s="32" t="s">
        <v>20</v>
      </c>
      <c r="K45" s="32" t="s">
        <v>21</v>
      </c>
      <c r="L45" s="32" t="s">
        <v>21</v>
      </c>
    </row>
    <row r="46" spans="1:29" s="18" customFormat="1">
      <c r="A46" s="52">
        <v>2013</v>
      </c>
      <c r="B46" s="14" t="s">
        <v>10</v>
      </c>
      <c r="C46" s="56">
        <f t="shared" ref="C46" ca="1" si="79">(#REF!/$D46)*1000</f>
        <v>28772.856130403969</v>
      </c>
      <c r="D46" s="56">
        <f t="shared" ref="D46" ca="1" si="80">(#REF!/$D46)*1000</f>
        <v>-31268.95818568391</v>
      </c>
      <c r="E46" s="56">
        <f t="shared" ref="E46" ca="1" si="81">(#REF!/$D46)*1000</f>
        <v>1376012.0481927712</v>
      </c>
      <c r="F46" s="56">
        <f t="shared" ref="F46" ca="1" si="82">(#REF!/$D46)*1000</f>
        <v>942621.54500354361</v>
      </c>
      <c r="G46" s="56">
        <f t="shared" ref="G46" ca="1" si="83">(#REF!/$D46)*1000</f>
        <v>1487934.443656981</v>
      </c>
      <c r="H46" s="56">
        <f t="shared" ref="H46" ca="1" si="84">(#REF!/$D46)*1000</f>
        <v>110042.1686746988</v>
      </c>
      <c r="I46" s="56">
        <f t="shared" ref="I46" ca="1" si="85">(#REF!/$D46)*1000</f>
        <v>-88019.135364989372</v>
      </c>
      <c r="J46" s="56">
        <f t="shared" ref="J46" ca="1" si="86">(#REF!/$D46)*1000</f>
        <v>2169322.820694543</v>
      </c>
      <c r="K46" s="56">
        <f t="shared" ref="K46:L49" ca="1" si="87">(A46/$D46)*1000</f>
        <v>1476314.3160878811</v>
      </c>
      <c r="L46" s="56">
        <f t="shared" ca="1" si="87"/>
        <v>1997307.5832742737</v>
      </c>
    </row>
    <row r="47" spans="1:29" s="18" customFormat="1">
      <c r="B47" s="14" t="s">
        <v>11</v>
      </c>
      <c r="C47" s="56">
        <f t="shared" ref="C47" ca="1" si="88">(#REF!/$D47)*1000</f>
        <v>26174.482006543076</v>
      </c>
      <c r="D47" s="56">
        <f t="shared" ref="D47" ca="1" si="89">(#REF!/$D47)*1000</f>
        <v>-29972.737186477643</v>
      </c>
      <c r="E47" s="56">
        <f t="shared" ref="E47" ca="1" si="90">(#REF!/$D47)*1000</f>
        <v>707434.02399127593</v>
      </c>
      <c r="F47" s="56">
        <f t="shared" ref="F47" ca="1" si="91">(#REF!/$D47)*1000</f>
        <v>397575.79062159214</v>
      </c>
      <c r="G47" s="56">
        <f t="shared" ref="G47" ca="1" si="92">(#REF!/$D47)*1000</f>
        <v>397575.79062159214</v>
      </c>
      <c r="H47" s="56">
        <f t="shared" ref="H47" ca="1" si="93">(#REF!/$D47)*1000</f>
        <v>38279.171210468921</v>
      </c>
      <c r="I47" s="56">
        <f t="shared" ref="I47" ca="1" si="94">(#REF!/$D47)*1000</f>
        <v>-29425.299890948747</v>
      </c>
      <c r="J47" s="56">
        <f t="shared" ref="J47" ca="1" si="95">(#REF!/$D47)*1000</f>
        <v>786249.72737186472</v>
      </c>
      <c r="K47" s="56">
        <f t="shared" ca="1" si="87"/>
        <v>549557.25190839684</v>
      </c>
      <c r="L47" s="56">
        <f t="shared" ca="1" si="87"/>
        <v>549557.25190839684</v>
      </c>
    </row>
    <row r="48" spans="1:29" s="18" customFormat="1">
      <c r="B48" s="14" t="s">
        <v>12</v>
      </c>
      <c r="C48" s="56">
        <f t="shared" ref="C48" ca="1" si="96">(#REF!/$D48)*1000</f>
        <v>95401.617250673851</v>
      </c>
      <c r="D48" s="56">
        <f t="shared" ref="D48" ca="1" si="97">(#REF!/$D48)*1000</f>
        <v>-46765.498652291106</v>
      </c>
      <c r="E48" s="56">
        <f t="shared" ref="E48" ca="1" si="98">(#REF!/$D48)*1000</f>
        <v>1057768.194070081</v>
      </c>
      <c r="F48" s="56">
        <f t="shared" ref="F48" ca="1" si="99">(#REF!/$D48)*1000</f>
        <v>226415.09433962265</v>
      </c>
      <c r="G48" s="56">
        <f t="shared" ref="G48" ca="1" si="100">(#REF!/$D48)*1000</f>
        <v>363698.11320754717</v>
      </c>
      <c r="H48" s="56">
        <f t="shared" ref="H48" ca="1" si="101">(#REF!/$D48)*1000</f>
        <v>141851.75202156333</v>
      </c>
      <c r="I48" s="56">
        <f t="shared" ref="I48" ca="1" si="102">(#REF!/$D48)*1000</f>
        <v>-108283.01886792452</v>
      </c>
      <c r="J48" s="56">
        <f t="shared" ref="J48" ca="1" si="103">(#REF!/$D48)*1000</f>
        <v>1312517.5202156333</v>
      </c>
      <c r="K48" s="56">
        <f t="shared" ca="1" si="87"/>
        <v>246549.8652291105</v>
      </c>
      <c r="L48" s="56">
        <f t="shared" ca="1" si="87"/>
        <v>383832.88409703504</v>
      </c>
    </row>
    <row r="49" spans="1:14" s="18" customFormat="1">
      <c r="B49" s="14" t="s">
        <v>13</v>
      </c>
      <c r="C49" s="56">
        <f t="shared" ref="C49" ca="1" si="104">(#REF!/$D49)*1000</f>
        <v>121909.09090909091</v>
      </c>
      <c r="D49" s="56">
        <f t="shared" ref="D49" ca="1" si="105">(#REF!/$D49)*1000</f>
        <v>-84872.727272727279</v>
      </c>
      <c r="E49" s="56">
        <f t="shared" ref="E49" ca="1" si="106">(#REF!/$D49)*1000</f>
        <v>1396400</v>
      </c>
      <c r="F49" s="56">
        <f t="shared" ref="F49" ca="1" si="107">(#REF!/$D49)*1000</f>
        <v>19454.545454545452</v>
      </c>
      <c r="G49" s="56">
        <f t="shared" ref="G49" ca="1" si="108">(#REF!/$D49)*1000</f>
        <v>19454.545454545452</v>
      </c>
      <c r="H49" s="56">
        <f t="shared" ref="H49" ca="1" si="109">(#REF!/$D49)*1000</f>
        <v>121909.09090909091</v>
      </c>
      <c r="I49" s="56">
        <f t="shared" ref="I49" ca="1" si="110">(#REF!/$D49)*1000</f>
        <v>-84872.727272727279</v>
      </c>
      <c r="J49" s="56">
        <f t="shared" ref="J49" ca="1" si="111">(#REF!/$D49)*1000</f>
        <v>1396400</v>
      </c>
      <c r="K49" s="56">
        <f t="shared" ca="1" si="87"/>
        <v>19454.545454545452</v>
      </c>
      <c r="L49" s="56">
        <f t="shared" ca="1" si="87"/>
        <v>19454.545454545452</v>
      </c>
    </row>
    <row r="50" spans="1:14" s="5" customFormat="1" ht="16.5" customHeight="1">
      <c r="C50" s="6"/>
      <c r="D50" s="6"/>
      <c r="E50" s="6"/>
      <c r="F50" s="6"/>
      <c r="G50" s="6"/>
    </row>
    <row r="51" spans="1:14" s="5" customFormat="1">
      <c r="C51" s="88" t="s">
        <v>7</v>
      </c>
      <c r="D51" s="89"/>
      <c r="E51" s="89"/>
      <c r="F51" s="89"/>
      <c r="G51" s="89"/>
      <c r="H51" s="90"/>
      <c r="I51" s="88" t="s">
        <v>8</v>
      </c>
      <c r="J51" s="89"/>
      <c r="K51" s="89"/>
      <c r="L51" s="89"/>
      <c r="M51" s="89"/>
      <c r="N51" s="90"/>
    </row>
    <row r="52" spans="1:14" s="5" customFormat="1">
      <c r="C52" s="27"/>
      <c r="D52" s="27" t="s">
        <v>9</v>
      </c>
      <c r="E52" s="27"/>
      <c r="F52" s="27" t="s">
        <v>22</v>
      </c>
      <c r="G52" s="27"/>
      <c r="H52" s="27"/>
      <c r="I52" s="27"/>
      <c r="J52" s="27" t="s">
        <v>9</v>
      </c>
      <c r="K52" s="27"/>
      <c r="L52" s="27" t="s">
        <v>22</v>
      </c>
      <c r="M52" s="27"/>
      <c r="N52" s="27"/>
    </row>
    <row r="53" spans="1:14" s="5" customFormat="1">
      <c r="C53" s="28"/>
      <c r="D53" s="28" t="s">
        <v>23</v>
      </c>
      <c r="E53" s="28" t="s">
        <v>14</v>
      </c>
      <c r="F53" s="28" t="s">
        <v>24</v>
      </c>
      <c r="G53" s="28" t="s">
        <v>16</v>
      </c>
      <c r="H53" s="28" t="s">
        <v>25</v>
      </c>
      <c r="I53" s="28"/>
      <c r="J53" s="28" t="s">
        <v>23</v>
      </c>
      <c r="K53" s="28" t="s">
        <v>14</v>
      </c>
      <c r="L53" s="28" t="s">
        <v>24</v>
      </c>
      <c r="M53" s="28" t="s">
        <v>16</v>
      </c>
      <c r="N53" s="28" t="s">
        <v>25</v>
      </c>
    </row>
    <row r="54" spans="1:14" s="5" customFormat="1">
      <c r="C54" s="23" t="s">
        <v>26</v>
      </c>
      <c r="D54" s="29" t="s">
        <v>27</v>
      </c>
      <c r="E54" s="29" t="s">
        <v>18</v>
      </c>
      <c r="F54" s="29" t="s">
        <v>19</v>
      </c>
      <c r="G54" s="29" t="s">
        <v>21</v>
      </c>
      <c r="H54" s="29" t="s">
        <v>21</v>
      </c>
      <c r="I54" s="23" t="s">
        <v>26</v>
      </c>
      <c r="J54" s="29" t="s">
        <v>27</v>
      </c>
      <c r="K54" s="29" t="s">
        <v>18</v>
      </c>
      <c r="L54" s="29" t="s">
        <v>19</v>
      </c>
      <c r="M54" s="29" t="s">
        <v>21</v>
      </c>
      <c r="N54" s="29" t="s">
        <v>21</v>
      </c>
    </row>
    <row r="55" spans="1:14" s="18" customFormat="1">
      <c r="A55" s="18">
        <v>2014</v>
      </c>
      <c r="B55" s="14" t="s">
        <v>10</v>
      </c>
      <c r="C55" s="33">
        <f t="shared" ref="C55" ca="1" si="112">#REF!/$E55</f>
        <v>0.78742997425009698</v>
      </c>
      <c r="D55" s="33">
        <f t="shared" ref="D55" ca="1" si="113">#REF!/$E55</f>
        <v>0.63819068399492374</v>
      </c>
      <c r="E55" s="33">
        <f t="shared" ref="E55" ca="1" si="114">#REF!/$E55</f>
        <v>5.7415270774157222E-2</v>
      </c>
      <c r="F55" s="33">
        <f t="shared" ref="F55" ca="1" si="115">#REF!/$E55</f>
        <v>-9.2633087060346855E-2</v>
      </c>
      <c r="G55" s="33">
        <f t="shared" ref="G55" ca="1" si="116">#REF!/$E55</f>
        <v>1.160283340062356</v>
      </c>
      <c r="H55" s="33">
        <f t="shared" ref="H55" ca="1" si="117">#REF!/$E55</f>
        <v>1.7807692322931281</v>
      </c>
      <c r="I55" s="33">
        <f t="shared" ref="I55" ca="1" si="118">#REF!/$L55</f>
        <v>0.6611396790161137</v>
      </c>
      <c r="J55" s="33">
        <f t="shared" ref="J55" ca="1" si="119">#REF!/$L55</f>
        <v>0.5871024928587707</v>
      </c>
      <c r="K55" s="33">
        <f t="shared" ref="K55" ca="1" si="120">#REF!/$L55</f>
        <v>0.10328278057854545</v>
      </c>
      <c r="L55" s="33">
        <f t="shared" ref="L55" ca="1" si="121">#REF!/$L55</f>
        <v>-9.8595687094156659E-3</v>
      </c>
      <c r="M55" s="33">
        <f t="shared" ref="M55:N57" ca="1" si="122">A55/$L55</f>
        <v>1.3679590235625272</v>
      </c>
      <c r="N55" s="33">
        <f t="shared" ca="1" si="122"/>
        <v>1.9268092066563181</v>
      </c>
    </row>
    <row r="56" spans="1:14" s="18" customFormat="1">
      <c r="B56" s="14" t="s">
        <v>11</v>
      </c>
      <c r="C56" s="33">
        <f t="shared" ref="C56" ca="1" si="123">#REF!/$E56</f>
        <v>0.76705394079706735</v>
      </c>
      <c r="D56" s="33">
        <f t="shared" ref="D56" ca="1" si="124">#REF!/$E56</f>
        <v>0.53556350841785416</v>
      </c>
      <c r="E56" s="33">
        <f t="shared" ref="E56" ca="1" si="125">#REF!/$E56</f>
        <v>5.3087960492680566E-2</v>
      </c>
      <c r="F56" s="33">
        <f t="shared" ref="F56" ca="1" si="126">#REF!/$E56</f>
        <v>-5.9840327560686468E-2</v>
      </c>
      <c r="G56" s="33">
        <f t="shared" ref="G56" ca="1" si="127">#REF!/$E56</f>
        <v>0.48230364107636015</v>
      </c>
      <c r="H56" s="33">
        <f t="shared" ref="H56" ca="1" si="128">#REF!/$E56</f>
        <v>0.48230364107636015</v>
      </c>
      <c r="I56" s="33">
        <f t="shared" ref="I56" ca="1" si="129">#REF!/$L56</f>
        <v>0.73996107250111876</v>
      </c>
      <c r="J56" s="33">
        <f t="shared" ref="J56" ca="1" si="130">#REF!/$L56</f>
        <v>0.52279738829910549</v>
      </c>
      <c r="K56" s="33">
        <f t="shared" ref="K56" ca="1" si="131">#REF!/$L56</f>
        <v>6.3332129204789922E-2</v>
      </c>
      <c r="L56" s="33">
        <f t="shared" ref="L56" ca="1" si="132">#REF!/$L56</f>
        <v>-6.8720514576245603E-2</v>
      </c>
      <c r="M56" s="33">
        <f t="shared" ca="1" si="122"/>
        <v>0.61927288608045372</v>
      </c>
      <c r="N56" s="33">
        <f t="shared" ca="1" si="122"/>
        <v>0.61927288608045372</v>
      </c>
    </row>
    <row r="57" spans="1:14" s="18" customFormat="1">
      <c r="B57" s="14" t="s">
        <v>12</v>
      </c>
      <c r="C57" s="33">
        <f t="shared" ref="C57" ca="1" si="133">#REF!/$E57</f>
        <v>0.79868262011575741</v>
      </c>
      <c r="D57" s="33">
        <f t="shared" ref="D57" ca="1" si="134">#REF!/$E57</f>
        <v>0.51202610353083378</v>
      </c>
      <c r="E57" s="33">
        <f t="shared" ref="E57" ca="1" si="135">#REF!/$E57</f>
        <v>-4.7784802770739869E-2</v>
      </c>
      <c r="F57" s="33">
        <f t="shared" ref="F57" ca="1" si="136">#REF!/$E57</f>
        <v>-0.10182236582134306</v>
      </c>
      <c r="G57" s="33">
        <f t="shared" ref="G57" ca="1" si="137">#REF!/$E57</f>
        <v>0.42049522326305755</v>
      </c>
      <c r="H57" s="33">
        <f t="shared" ref="H57" ca="1" si="138">#REF!/$E57</f>
        <v>0.58347376862462519</v>
      </c>
      <c r="I57" s="33">
        <f t="shared" ref="I57" ca="1" si="139">#REF!/$L57</f>
        <v>0.75469932056689171</v>
      </c>
      <c r="J57" s="33">
        <f t="shared" ref="J57" ca="1" si="140">#REF!/$L57</f>
        <v>0.48513671251280133</v>
      </c>
      <c r="K57" s="33">
        <f t="shared" ref="K57" ca="1" si="141">#REF!/$L57</f>
        <v>-9.0848025018995492E-3</v>
      </c>
      <c r="L57" s="33">
        <f t="shared" ref="L57" ca="1" si="142">#REF!/$L57</f>
        <v>-0.21843719373203688</v>
      </c>
      <c r="M57" s="33">
        <f t="shared" ca="1" si="122"/>
        <v>0.5257237559326513</v>
      </c>
      <c r="N57" s="33">
        <f t="shared" ca="1" si="122"/>
        <v>0.68014337470130271</v>
      </c>
    </row>
    <row r="58" spans="1:14" s="18" customFormat="1">
      <c r="B58" s="14" t="s">
        <v>13</v>
      </c>
      <c r="C58" s="33">
        <f t="shared" ref="C58" ca="1" si="143">#REF!/$E58</f>
        <v>0.96934642192460685</v>
      </c>
      <c r="D58" s="33">
        <f t="shared" ref="D58" ca="1" si="144">#REF!/$E58</f>
        <v>0.18972375287377294</v>
      </c>
      <c r="E58" s="33">
        <f t="shared" ref="E58" ca="1" si="145">#REF!/$E58</f>
        <v>-1.1339269423055869</v>
      </c>
      <c r="F58" s="33">
        <f t="shared" ref="F58" ca="1" si="146">#REF!/$E58</f>
        <v>-0.24522862460314565</v>
      </c>
      <c r="G58" s="33">
        <f t="shared" ref="G58" ca="1" si="147">#REF!/$E58</f>
        <v>0.25227164908951577</v>
      </c>
      <c r="H58" s="33">
        <f t="shared" ref="H58" ca="1" si="148">#REF!/$E58</f>
        <v>0.25227164908951577</v>
      </c>
      <c r="I58" s="33">
        <f t="shared" ref="I58" ca="1" si="149">#REF!/$L58</f>
        <v>0.96934642192460685</v>
      </c>
      <c r="J58" s="33">
        <f t="shared" ref="J58" ca="1" si="150">#REF!/$L58</f>
        <v>0.18972375287377294</v>
      </c>
      <c r="K58" s="33">
        <f t="shared" ref="K58" ca="1" si="151">#REF!/$L58</f>
        <v>-1.1339269423055869</v>
      </c>
      <c r="L58" s="33">
        <f t="shared" ref="L58:N58" ca="1" si="152">#REF!/$L58</f>
        <v>-0.24522862460314565</v>
      </c>
      <c r="M58" s="33">
        <f t="shared" ca="1" si="152"/>
        <v>0.25227164908951577</v>
      </c>
      <c r="N58" s="33">
        <f t="shared" ca="1" si="152"/>
        <v>0.25227164908951577</v>
      </c>
    </row>
    <row r="59" spans="1:14" s="5" customFormat="1"/>
    <row r="60" spans="1:14" s="5" customFormat="1">
      <c r="C60" s="88" t="s">
        <v>7</v>
      </c>
      <c r="D60" s="89"/>
      <c r="E60" s="89"/>
      <c r="F60" s="89"/>
      <c r="G60" s="90"/>
      <c r="H60" s="88" t="s">
        <v>8</v>
      </c>
      <c r="I60" s="89"/>
      <c r="J60" s="89"/>
      <c r="K60" s="89"/>
      <c r="L60" s="90"/>
    </row>
    <row r="61" spans="1:14" s="5" customFormat="1">
      <c r="C61" s="27" t="s">
        <v>14</v>
      </c>
      <c r="D61" s="31" t="s">
        <v>15</v>
      </c>
      <c r="E61" s="31"/>
      <c r="F61" s="31" t="s">
        <v>16</v>
      </c>
      <c r="G61" s="31" t="s">
        <v>17</v>
      </c>
      <c r="H61" s="27" t="s">
        <v>14</v>
      </c>
      <c r="I61" s="31" t="s">
        <v>15</v>
      </c>
      <c r="J61" s="31"/>
      <c r="K61" s="31" t="s">
        <v>16</v>
      </c>
      <c r="L61" s="31" t="s">
        <v>17</v>
      </c>
    </row>
    <row r="62" spans="1:14" s="5" customFormat="1">
      <c r="C62" s="29" t="s">
        <v>18</v>
      </c>
      <c r="D62" s="32" t="s">
        <v>19</v>
      </c>
      <c r="E62" s="32" t="s">
        <v>20</v>
      </c>
      <c r="F62" s="32" t="s">
        <v>21</v>
      </c>
      <c r="G62" s="32" t="s">
        <v>21</v>
      </c>
      <c r="H62" s="29" t="s">
        <v>18</v>
      </c>
      <c r="I62" s="32" t="s">
        <v>19</v>
      </c>
      <c r="J62" s="32" t="s">
        <v>20</v>
      </c>
      <c r="K62" s="32" t="s">
        <v>21</v>
      </c>
      <c r="L62" s="32" t="s">
        <v>21</v>
      </c>
    </row>
    <row r="63" spans="1:14" s="18" customFormat="1">
      <c r="A63" s="18">
        <v>2014</v>
      </c>
      <c r="B63" s="14" t="s">
        <v>10</v>
      </c>
      <c r="C63" s="34">
        <f t="shared" ref="C63" ca="1" si="153">(#REF!/$D63)*1000</f>
        <v>51642.908054169638</v>
      </c>
      <c r="D63" s="34">
        <f t="shared" ref="D63" ca="1" si="154">(#REF!/$D63)*1000</f>
        <v>-83320.028510334989</v>
      </c>
      <c r="E63" s="34">
        <f t="shared" ref="E63" ca="1" si="155">(#REF!/$D63)*1000</f>
        <v>1480593.7277263007</v>
      </c>
      <c r="F63" s="34">
        <f t="shared" ref="F63" ca="1" si="156">(#REF!/$D63)*1000</f>
        <v>1043631.8602993585</v>
      </c>
      <c r="G63" s="34">
        <f t="shared" ref="G63" ca="1" si="157">(#REF!/$D63)*1000</f>
        <v>1601735.9230220953</v>
      </c>
      <c r="H63" s="34">
        <f t="shared" ref="H63" ca="1" si="158">(#REF!/$D63)*1000</f>
        <v>109502.49465431219</v>
      </c>
      <c r="I63" s="34">
        <f t="shared" ref="I63" ca="1" si="159">(#REF!/$D63)*1000</f>
        <v>-10453.314326443335</v>
      </c>
      <c r="J63" s="34">
        <f t="shared" ref="J63" ca="1" si="160">(#REF!/$D63)*1000</f>
        <v>2234996.4362081257</v>
      </c>
      <c r="K63" s="34">
        <f t="shared" ref="K63:L65" ca="1" si="161">(A63/$D63)*1000</f>
        <v>1450337.847469708</v>
      </c>
      <c r="L63" s="34">
        <f t="shared" ca="1" si="161"/>
        <v>2042842.1240199574</v>
      </c>
    </row>
    <row r="64" spans="1:14" s="18" customFormat="1">
      <c r="B64" s="14" t="s">
        <v>11</v>
      </c>
      <c r="C64" s="34">
        <f t="shared" ref="C64" ca="1" si="162">(#REF!/$D64)*1000</f>
        <v>51693.478260869568</v>
      </c>
      <c r="D64" s="34">
        <f t="shared" ref="D64" ca="1" si="163">(#REF!/$D64)*1000</f>
        <v>-58268.478260869568</v>
      </c>
      <c r="E64" s="34">
        <f t="shared" ref="E64" ca="1" si="164">(#REF!/$D64)*1000</f>
        <v>806561.95652173914</v>
      </c>
      <c r="F64" s="34">
        <f t="shared" ref="F64" ca="1" si="165">(#REF!/$D64)*1000</f>
        <v>469634.78260869568</v>
      </c>
      <c r="G64" s="34">
        <f t="shared" ref="G64" ca="1" si="166">(#REF!/$D64)*1000</f>
        <v>469634.78260869568</v>
      </c>
      <c r="H64" s="34">
        <f t="shared" ref="H64" ca="1" si="167">(#REF!/$D64)*1000</f>
        <v>63839.130434782608</v>
      </c>
      <c r="I64" s="34">
        <f t="shared" ref="I64" ca="1" si="168">(#REF!/$D64)*1000</f>
        <v>-69270.652173913055</v>
      </c>
      <c r="J64" s="34">
        <f t="shared" ref="J64" ca="1" si="169">(#REF!/$D64)*1000</f>
        <v>891522.82608695654</v>
      </c>
      <c r="K64" s="34">
        <f t="shared" ca="1" si="161"/>
        <v>624230.43478260865</v>
      </c>
      <c r="L64" s="34">
        <f t="shared" ca="1" si="161"/>
        <v>624230.43478260865</v>
      </c>
    </row>
    <row r="65" spans="1:14" s="18" customFormat="1">
      <c r="B65" s="14" t="s">
        <v>12</v>
      </c>
      <c r="C65" s="34">
        <f t="shared" ref="C65" ca="1" si="170">(#REF!/$D65)*1000</f>
        <v>-41635.443037974685</v>
      </c>
      <c r="D65" s="34">
        <f t="shared" ref="D65" ca="1" si="171">(#REF!/$D65)*1000</f>
        <v>-88718.987341772154</v>
      </c>
      <c r="E65" s="34">
        <f t="shared" ref="E65" ca="1" si="172">(#REF!/$D65)*1000</f>
        <v>1057954.4303797467</v>
      </c>
      <c r="F65" s="34">
        <f t="shared" ref="F65" ca="1" si="173">(#REF!/$D65)*1000</f>
        <v>366382.27848101262</v>
      </c>
      <c r="G65" s="34">
        <f t="shared" ref="G65" ca="1" si="174">(#REF!/$D65)*1000</f>
        <v>508387.34177215188</v>
      </c>
      <c r="H65" s="34">
        <f t="shared" ref="H65" ca="1" si="175">(#REF!/$D65)*1000</f>
        <v>-8354.4303797468347</v>
      </c>
      <c r="I65" s="34">
        <f t="shared" ref="I65" ca="1" si="176">(#REF!/$D65)*1000</f>
        <v>-200875.94936708859</v>
      </c>
      <c r="J65" s="34">
        <f t="shared" ref="J65" ca="1" si="177">(#REF!/$D65)*1000</f>
        <v>1403939.2405063291</v>
      </c>
      <c r="K65" s="34">
        <f t="shared" ca="1" si="161"/>
        <v>483458.22784810129</v>
      </c>
      <c r="L65" s="34">
        <f t="shared" ca="1" si="161"/>
        <v>625463.29113924049</v>
      </c>
    </row>
    <row r="66" spans="1:14" s="18" customFormat="1">
      <c r="B66" s="14" t="s">
        <v>13</v>
      </c>
      <c r="C66" s="34">
        <f t="shared" ref="C66" ca="1" si="178">(#REF!/$D66)*1000</f>
        <v>-526661.01694915257</v>
      </c>
      <c r="D66" s="34">
        <f t="shared" ref="D66" ca="1" si="179">(#REF!/$D66)*1000</f>
        <v>-113898.30508474576</v>
      </c>
      <c r="E66" s="34">
        <f t="shared" ref="E66" ca="1" si="180">(#REF!/$D66)*1000</f>
        <v>738559.32203389832</v>
      </c>
      <c r="F66" s="34">
        <f t="shared" ref="F66" ca="1" si="181">(#REF!/$D66)*1000</f>
        <v>117169.49152542373</v>
      </c>
      <c r="G66" s="34">
        <f t="shared" ref="G66" ca="1" si="182">(#REF!/$D66)*1000</f>
        <v>117169.49152542373</v>
      </c>
      <c r="H66" s="34">
        <f t="shared" ref="H66" ca="1" si="183">(#REF!/$D66)*1000</f>
        <v>-526661.01694915257</v>
      </c>
      <c r="I66" s="34">
        <f t="shared" ref="I66" ca="1" si="184">(#REF!/$D66)*1000</f>
        <v>-113898.30508474576</v>
      </c>
      <c r="J66" s="34">
        <f t="shared" ref="J66:L66" ca="1" si="185">(#REF!/$D66)*1000</f>
        <v>738559.32203389832</v>
      </c>
      <c r="K66" s="34">
        <f t="shared" ca="1" si="185"/>
        <v>117169.49152542373</v>
      </c>
      <c r="L66" s="34">
        <f t="shared" ca="1" si="185"/>
        <v>117169.49152542373</v>
      </c>
    </row>
    <row r="67" spans="1:14" s="18" customFormat="1"/>
    <row r="68" spans="1:14" s="18" customFormat="1">
      <c r="C68" s="82" t="s">
        <v>7</v>
      </c>
      <c r="D68" s="83"/>
      <c r="E68" s="83"/>
      <c r="F68" s="83"/>
      <c r="G68" s="83"/>
      <c r="H68" s="84"/>
      <c r="I68" s="82" t="s">
        <v>8</v>
      </c>
      <c r="J68" s="83"/>
      <c r="K68" s="83"/>
      <c r="L68" s="83"/>
      <c r="M68" s="83"/>
      <c r="N68" s="84"/>
    </row>
    <row r="69" spans="1:14" s="18" customFormat="1">
      <c r="C69" s="57"/>
      <c r="D69" s="57" t="s">
        <v>9</v>
      </c>
      <c r="E69" s="57"/>
      <c r="F69" s="57" t="s">
        <v>22</v>
      </c>
      <c r="G69" s="57"/>
      <c r="H69" s="57"/>
      <c r="I69" s="57"/>
      <c r="J69" s="57" t="s">
        <v>9</v>
      </c>
      <c r="K69" s="57"/>
      <c r="L69" s="57" t="s">
        <v>22</v>
      </c>
      <c r="M69" s="57"/>
      <c r="N69" s="57"/>
    </row>
    <row r="70" spans="1:14" s="18" customFormat="1">
      <c r="C70" s="58"/>
      <c r="D70" s="58" t="s">
        <v>23</v>
      </c>
      <c r="E70" s="58" t="s">
        <v>14</v>
      </c>
      <c r="F70" s="58" t="s">
        <v>24</v>
      </c>
      <c r="G70" s="58" t="s">
        <v>16</v>
      </c>
      <c r="H70" s="58" t="s">
        <v>25</v>
      </c>
      <c r="I70" s="58"/>
      <c r="J70" s="58" t="s">
        <v>23</v>
      </c>
      <c r="K70" s="58" t="s">
        <v>14</v>
      </c>
      <c r="L70" s="58" t="s">
        <v>24</v>
      </c>
      <c r="M70" s="58" t="s">
        <v>16</v>
      </c>
      <c r="N70" s="58" t="s">
        <v>25</v>
      </c>
    </row>
    <row r="71" spans="1:14" s="18" customFormat="1">
      <c r="C71" s="59" t="s">
        <v>26</v>
      </c>
      <c r="D71" s="60" t="s">
        <v>27</v>
      </c>
      <c r="E71" s="60" t="s">
        <v>18</v>
      </c>
      <c r="F71" s="60" t="s">
        <v>19</v>
      </c>
      <c r="G71" s="60" t="s">
        <v>21</v>
      </c>
      <c r="H71" s="60" t="s">
        <v>21</v>
      </c>
      <c r="I71" s="59" t="s">
        <v>26</v>
      </c>
      <c r="J71" s="60" t="s">
        <v>27</v>
      </c>
      <c r="K71" s="60" t="s">
        <v>18</v>
      </c>
      <c r="L71" s="60" t="s">
        <v>19</v>
      </c>
      <c r="M71" s="60" t="s">
        <v>21</v>
      </c>
      <c r="N71" s="60" t="s">
        <v>21</v>
      </c>
    </row>
    <row r="72" spans="1:14" s="18" customFormat="1">
      <c r="A72" s="18">
        <v>2015</v>
      </c>
      <c r="B72" s="14" t="s">
        <v>10</v>
      </c>
      <c r="C72" s="33">
        <f t="shared" ref="C72" ca="1" si="186">#REF!/$E72</f>
        <v>0.77419675864038084</v>
      </c>
      <c r="D72" s="33">
        <f t="shared" ref="D72" ca="1" si="187">#REF!/$E72</f>
        <v>0.67599988784496068</v>
      </c>
      <c r="E72" s="33">
        <f t="shared" ref="E72" ca="1" si="188">#REF!/$E72</f>
        <v>7.309823162306113E-3</v>
      </c>
      <c r="F72" s="33">
        <f t="shared" ref="F72" ca="1" si="189">#REF!/$E72</f>
        <v>-1.7376527766862847E-2</v>
      </c>
      <c r="G72" s="33">
        <f t="shared" ref="G72" ca="1" si="190">#REF!/$E72</f>
        <v>1.1174808240552023</v>
      </c>
      <c r="H72" s="33">
        <f t="shared" ref="H72" ca="1" si="191">#REF!/$E72</f>
        <v>1.7842097551979319</v>
      </c>
      <c r="I72" s="33">
        <f t="shared" ref="I72" ca="1" si="192">#REF!/$L72</f>
        <v>0.56749532116866419</v>
      </c>
      <c r="J72" s="33">
        <f t="shared" ref="J72" ca="1" si="193">#REF!/$L72</f>
        <v>0.60618593830666356</v>
      </c>
      <c r="K72" s="33">
        <f t="shared" ref="K72" ca="1" si="194">#REF!/$L72</f>
        <v>4.3319166749982312E-2</v>
      </c>
      <c r="L72" s="33">
        <f t="shared" ref="L72" ca="1" si="195">#REF!/$L72</f>
        <v>0.1549747042002195</v>
      </c>
      <c r="M72" s="33">
        <f t="shared" ref="M72:N75" ca="1" si="196">A72/$L72</f>
        <v>1.4622647356146035</v>
      </c>
      <c r="N72" s="33">
        <f t="shared" ca="1" si="196"/>
        <v>1.9993477992683424</v>
      </c>
    </row>
    <row r="73" spans="1:14" s="18" customFormat="1">
      <c r="B73" s="14" t="s">
        <v>11</v>
      </c>
      <c r="C73" s="33">
        <f t="shared" ref="C73" ca="1" si="197">#REF!/$E73</f>
        <v>0.83843366784433171</v>
      </c>
      <c r="D73" s="33">
        <f t="shared" ref="D73" ca="1" si="198">#REF!/$E73</f>
        <v>0.65479118802885017</v>
      </c>
      <c r="E73" s="33">
        <f t="shared" ref="E73" ca="1" si="199">#REF!/$E73</f>
        <v>-1.8044880538764872E-2</v>
      </c>
      <c r="F73" s="33">
        <f t="shared" ref="F73" ca="1" si="200">#REF!/$E73</f>
        <v>-7.9401081768436618E-2</v>
      </c>
      <c r="G73" s="33">
        <f t="shared" ref="G73" ca="1" si="201">#REF!/$E73</f>
        <v>0.4934266446916013</v>
      </c>
      <c r="H73" s="33">
        <f t="shared" ref="H73" ca="1" si="202">#REF!/$E73</f>
        <v>0.4934266446916013</v>
      </c>
      <c r="I73" s="33">
        <f t="shared" ref="I73" ca="1" si="203">#REF!/$L73</f>
        <v>0.80368613932412125</v>
      </c>
      <c r="J73" s="33">
        <f t="shared" ref="J73" ca="1" si="204">#REF!/$L73</f>
        <v>0.6343626348300565</v>
      </c>
      <c r="K73" s="33">
        <f t="shared" ref="K73" ca="1" si="205">#REF!/$L73</f>
        <v>-1.1143462750711682E-2</v>
      </c>
      <c r="L73" s="33">
        <f t="shared" ref="L73" ca="1" si="206">#REF!/$L73</f>
        <v>-7.8125422654154481E-2</v>
      </c>
      <c r="M73" s="33">
        <f t="shared" ca="1" si="196"/>
        <v>0.62407070185746016</v>
      </c>
      <c r="N73" s="33">
        <f t="shared" ca="1" si="196"/>
        <v>0.62407070185746016</v>
      </c>
    </row>
    <row r="74" spans="1:14" s="18" customFormat="1">
      <c r="B74" s="14" t="s">
        <v>12</v>
      </c>
      <c r="C74" s="33">
        <f t="shared" ref="C74" ca="1" si="207">#REF!/$E74</f>
        <v>0.8065165873632979</v>
      </c>
      <c r="D74" s="33">
        <f t="shared" ref="D74" ca="1" si="208">#REF!/$E74</f>
        <v>0.51617602959479647</v>
      </c>
      <c r="E74" s="33">
        <f t="shared" ref="E74" ca="1" si="209">#REF!/$E74</f>
        <v>6.5330407114215422E-2</v>
      </c>
      <c r="F74" s="33">
        <f t="shared" ref="F74" ca="1" si="210">#REF!/$E74</f>
        <v>0.24302391308386165</v>
      </c>
      <c r="G74" s="33">
        <f t="shared" ref="G74" ca="1" si="211">#REF!/$E74</f>
        <v>0.37576262595436055</v>
      </c>
      <c r="H74" s="33">
        <f t="shared" ref="H74" ca="1" si="212">#REF!/$E74</f>
        <v>0.53369088404900977</v>
      </c>
      <c r="I74" s="33">
        <f t="shared" ref="I74" ca="1" si="213">#REF!/$L74</f>
        <v>0.74148638236984676</v>
      </c>
      <c r="J74" s="33">
        <f t="shared" ref="J74" ca="1" si="214">#REF!/$L74</f>
        <v>0.47574753268353531</v>
      </c>
      <c r="K74" s="33">
        <f t="shared" ref="K74" ca="1" si="215">#REF!/$L74</f>
        <v>9.1619073242916016E-2</v>
      </c>
      <c r="L74" s="33">
        <f t="shared" ref="L74" ca="1" si="216">#REF!/$L74</f>
        <v>-3.9467279775954212E-2</v>
      </c>
      <c r="M74" s="33">
        <f t="shared" ca="1" si="196"/>
        <v>0.40864630850322248</v>
      </c>
      <c r="N74" s="33">
        <f t="shared" ca="1" si="196"/>
        <v>0.55483618486223385</v>
      </c>
    </row>
    <row r="75" spans="1:14" s="18" customFormat="1">
      <c r="B75" s="14" t="s">
        <v>13</v>
      </c>
      <c r="C75" s="33">
        <f t="shared" ref="C75" ca="1" si="217">#REF!/$E75</f>
        <v>0.99441230607415199</v>
      </c>
      <c r="D75" s="33">
        <f t="shared" ref="D75" ca="1" si="218">#REF!/$E75</f>
        <v>0.17663686563239547</v>
      </c>
      <c r="E75" s="33">
        <f t="shared" ref="E75" ca="1" si="219">#REF!/$E75</f>
        <v>0.33851564554299235</v>
      </c>
      <c r="F75" s="33">
        <f t="shared" ref="F75" ca="1" si="220">#REF!/$E75</f>
        <v>-1.0123586642124639E-2</v>
      </c>
      <c r="G75" s="33">
        <f t="shared" ref="G75" ca="1" si="221">#REF!/$E75</f>
        <v>0.21953063371022877</v>
      </c>
      <c r="H75" s="33">
        <f t="shared" ref="H75" ca="1" si="222">#REF!/$E75</f>
        <v>0.21953063371022877</v>
      </c>
      <c r="I75" s="33">
        <f t="shared" ref="I75" ca="1" si="223">#REF!/$L75</f>
        <v>0.99441230607415199</v>
      </c>
      <c r="J75" s="33">
        <f t="shared" ref="J75" ca="1" si="224">#REF!/$L75</f>
        <v>0.17663686563239547</v>
      </c>
      <c r="K75" s="33">
        <f t="shared" ref="K75" ca="1" si="225">#REF!/$L75</f>
        <v>0.33851564554299235</v>
      </c>
      <c r="L75" s="33">
        <f t="shared" ref="L75" ca="1" si="226">#REF!/$L75</f>
        <v>-1.0123586642124639E-2</v>
      </c>
      <c r="M75" s="33">
        <f t="shared" ca="1" si="196"/>
        <v>0.21953063371022877</v>
      </c>
      <c r="N75" s="33">
        <f t="shared" ca="1" si="196"/>
        <v>0.21953063371022877</v>
      </c>
    </row>
    <row r="76" spans="1:14" s="18" customFormat="1"/>
    <row r="77" spans="1:14" s="18" customFormat="1">
      <c r="H77" s="61"/>
    </row>
    <row r="78" spans="1:14" s="18" customFormat="1">
      <c r="C78" s="82" t="s">
        <v>7</v>
      </c>
      <c r="D78" s="83"/>
      <c r="E78" s="83"/>
      <c r="F78" s="83"/>
      <c r="G78" s="84"/>
      <c r="H78" s="82" t="s">
        <v>8</v>
      </c>
      <c r="I78" s="83"/>
      <c r="J78" s="83"/>
      <c r="K78" s="83"/>
      <c r="L78" s="84"/>
    </row>
    <row r="79" spans="1:14" s="18" customFormat="1">
      <c r="C79" s="57" t="s">
        <v>14</v>
      </c>
      <c r="D79" s="62" t="s">
        <v>15</v>
      </c>
      <c r="E79" s="62"/>
      <c r="F79" s="62" t="s">
        <v>16</v>
      </c>
      <c r="G79" s="62" t="s">
        <v>17</v>
      </c>
      <c r="H79" s="57" t="s">
        <v>14</v>
      </c>
      <c r="I79" s="62" t="s">
        <v>15</v>
      </c>
      <c r="J79" s="62"/>
      <c r="K79" s="62" t="s">
        <v>16</v>
      </c>
      <c r="L79" s="62" t="s">
        <v>17</v>
      </c>
    </row>
    <row r="80" spans="1:14" s="18" customFormat="1">
      <c r="C80" s="60" t="s">
        <v>18</v>
      </c>
      <c r="D80" s="63" t="s">
        <v>19</v>
      </c>
      <c r="E80" s="63" t="s">
        <v>20</v>
      </c>
      <c r="F80" s="63" t="s">
        <v>21</v>
      </c>
      <c r="G80" s="63" t="s">
        <v>21</v>
      </c>
      <c r="H80" s="60" t="s">
        <v>18</v>
      </c>
      <c r="I80" s="63" t="s">
        <v>19</v>
      </c>
      <c r="J80" s="63" t="s">
        <v>20</v>
      </c>
      <c r="K80" s="63" t="s">
        <v>21</v>
      </c>
      <c r="L80" s="63" t="s">
        <v>21</v>
      </c>
    </row>
    <row r="81" spans="1:17" s="18" customFormat="1">
      <c r="A81" s="18">
        <v>2015</v>
      </c>
      <c r="B81" s="14" t="s">
        <v>10</v>
      </c>
      <c r="C81" s="34">
        <f t="shared" ref="C81" ca="1" si="227">(#REF!/$D81)*1000</f>
        <v>6552.212389380531</v>
      </c>
      <c r="D81" s="34">
        <f t="shared" ref="D81" ca="1" si="228">(#REF!/$D81)*1000</f>
        <v>-15575.57522123894</v>
      </c>
      <c r="E81" s="34">
        <f t="shared" ref="E81" ca="1" si="229">(#REF!/$D81)*1000</f>
        <v>1400014.1592920355</v>
      </c>
      <c r="F81" s="34">
        <f t="shared" ref="F81" ca="1" si="230">(#REF!/$D81)*1000</f>
        <v>1001661.9469026549</v>
      </c>
      <c r="G81" s="34">
        <f t="shared" ref="G81" ca="1" si="231">(#REF!/$D81)*1000</f>
        <v>1599289.2035398232</v>
      </c>
      <c r="H81" s="34">
        <f t="shared" ref="H81" ca="1" si="232">(#REF!/$D81)*1000</f>
        <v>52454.159292035401</v>
      </c>
      <c r="I81" s="34">
        <f t="shared" ref="I81" ca="1" si="233">(#REF!/$D81)*1000</f>
        <v>187655.22123893804</v>
      </c>
      <c r="J81" s="34">
        <f t="shared" ref="J81" ca="1" si="234">(#REF!/$D81)*1000</f>
        <v>2539393.982300885</v>
      </c>
      <c r="K81" s="34">
        <f t="shared" ref="K81:L82" ca="1" si="235">(A81/$D81)*1000</f>
        <v>1770621.9469026548</v>
      </c>
      <c r="L81" s="34">
        <f t="shared" ca="1" si="235"/>
        <v>2420963.1858407077</v>
      </c>
    </row>
    <row r="82" spans="1:17" s="18" customFormat="1">
      <c r="B82" s="14" t="s">
        <v>11</v>
      </c>
      <c r="C82" s="34">
        <f t="shared" ref="C82" ca="1" si="236">(#REF!/$D82)*1000</f>
        <v>-17436.81917211329</v>
      </c>
      <c r="D82" s="34">
        <f t="shared" ref="D82" ca="1" si="237">(#REF!/$D82)*1000</f>
        <v>-76725.490196078419</v>
      </c>
      <c r="E82" s="34">
        <f t="shared" ref="E82" ca="1" si="238">(#REF!/$D82)*1000</f>
        <v>765989.10675381264</v>
      </c>
      <c r="F82" s="34">
        <f t="shared" ref="F82" ca="1" si="239">(#REF!/$D82)*1000</f>
        <v>476799.56427015254</v>
      </c>
      <c r="G82" s="34">
        <f t="shared" ref="G82" ca="1" si="240">(#REF!/$D82)*1000</f>
        <v>476799.56427015254</v>
      </c>
      <c r="H82" s="34">
        <f t="shared" ref="H82" ca="1" si="241">(#REF!/$D82)*1000</f>
        <v>-11218.954248366012</v>
      </c>
      <c r="I82" s="34">
        <f t="shared" ref="I82" ca="1" si="242">(#REF!/$D82)*1000</f>
        <v>-78654.684095860561</v>
      </c>
      <c r="J82" s="34">
        <f t="shared" ref="J82" ca="1" si="243">(#REF!/$D82)*1000</f>
        <v>843730.93681917212</v>
      </c>
      <c r="K82" s="34">
        <f t="shared" ca="1" si="235"/>
        <v>628298.47494553367</v>
      </c>
      <c r="L82" s="34">
        <f t="shared" ca="1" si="235"/>
        <v>628298.47494553367</v>
      </c>
    </row>
    <row r="83" spans="1:17" s="18" customFormat="1">
      <c r="B83" s="14" t="s">
        <v>12</v>
      </c>
      <c r="C83" s="34">
        <f t="shared" ref="C83" ca="1" si="244">(#REF!/$D83)*1000</f>
        <v>60338.235294117643</v>
      </c>
      <c r="D83" s="34">
        <f t="shared" ref="D83" ca="1" si="245">(#REF!/$D83)*1000</f>
        <v>224453.43137254904</v>
      </c>
      <c r="E83" s="34">
        <f t="shared" ref="E83" ca="1" si="246">(#REF!/$D83)*1000</f>
        <v>1036894.6078431372</v>
      </c>
      <c r="F83" s="34">
        <f t="shared" ref="F83" ca="1" si="247">(#REF!/$D83)*1000</f>
        <v>347049.01960784313</v>
      </c>
      <c r="G83" s="34">
        <f t="shared" ref="G83" ca="1" si="248">(#REF!/$D83)*1000</f>
        <v>492909.31372549024</v>
      </c>
      <c r="H83" s="34">
        <f t="shared" ref="H83" ca="1" si="249">(#REF!/$D83)*1000</f>
        <v>91808.823529411762</v>
      </c>
      <c r="I83" s="34">
        <f t="shared" ref="I83" ca="1" si="250">(#REF!/$D83)*1000</f>
        <v>-39549.019607843133</v>
      </c>
      <c r="J83" s="34">
        <f t="shared" ref="J83" ca="1" si="251">(#REF!/$D83)*1000</f>
        <v>1330953.4313725489</v>
      </c>
      <c r="K83" s="34">
        <f t="shared" ref="K83:L83" ca="1" si="252">(A83/$D83)*1000</f>
        <v>409492.64705882355</v>
      </c>
      <c r="L83" s="34">
        <f t="shared" ca="1" si="252"/>
        <v>555985.29411764711</v>
      </c>
    </row>
    <row r="84" spans="1:17" s="18" customFormat="1">
      <c r="B84" s="14" t="s">
        <v>13</v>
      </c>
      <c r="C84" s="34">
        <f t="shared" ref="C84" ca="1" si="253">(#REF!/$D84)*1000</f>
        <v>171650</v>
      </c>
      <c r="D84" s="34">
        <f t="shared" ref="D84" ca="1" si="254">(#REF!/$D84)*1000</f>
        <v>-5133.3333333333339</v>
      </c>
      <c r="E84" s="34">
        <f t="shared" ref="E84" ca="1" si="255">(#REF!/$D84)*1000</f>
        <v>879500</v>
      </c>
      <c r="F84" s="34">
        <f t="shared" ref="F84" ca="1" si="256">(#REF!/$D84)*1000</f>
        <v>111316.66666666666</v>
      </c>
      <c r="G84" s="34">
        <f t="shared" ref="G84" ca="1" si="257">(#REF!/$D84)*1000</f>
        <v>111316.66666666666</v>
      </c>
      <c r="H84" s="34">
        <f t="shared" ref="H84" ca="1" si="258">(#REF!/$D84)*1000</f>
        <v>171650</v>
      </c>
      <c r="I84" s="34">
        <f t="shared" ref="I84" ca="1" si="259">(#REF!/$D84)*1000</f>
        <v>-5133.3333333333339</v>
      </c>
      <c r="J84" s="34">
        <f t="shared" ref="J84" ca="1" si="260">(#REF!/$D84)*1000</f>
        <v>879500</v>
      </c>
      <c r="K84" s="34">
        <f t="shared" ref="K84:L84" ca="1" si="261">(A84/$D84)*1000</f>
        <v>111316.66666666666</v>
      </c>
      <c r="L84" s="34">
        <f t="shared" ca="1" si="261"/>
        <v>111316.66666666666</v>
      </c>
    </row>
    <row r="85" spans="1:17" s="18" customFormat="1"/>
    <row r="86" spans="1:17" s="18" customFormat="1"/>
    <row r="87" spans="1:17" s="18" customFormat="1">
      <c r="C87" s="64"/>
      <c r="D87" s="64" t="s">
        <v>7</v>
      </c>
      <c r="E87" s="64"/>
      <c r="F87" s="64"/>
      <c r="G87" s="64"/>
      <c r="H87" s="64"/>
      <c r="I87" s="64"/>
      <c r="J87" s="64" t="s">
        <v>8</v>
      </c>
      <c r="K87" s="64"/>
      <c r="L87" s="64"/>
      <c r="M87" s="64"/>
      <c r="N87" s="64"/>
      <c r="O87" s="64"/>
    </row>
    <row r="88" spans="1:17" s="18" customFormat="1">
      <c r="C88" s="64"/>
      <c r="D88" s="64"/>
      <c r="E88" s="64" t="s">
        <v>9</v>
      </c>
      <c r="F88" s="64"/>
      <c r="G88" s="64" t="s">
        <v>22</v>
      </c>
      <c r="H88" s="64"/>
      <c r="I88" s="64"/>
      <c r="J88" s="64"/>
      <c r="K88" s="64" t="s">
        <v>9</v>
      </c>
      <c r="L88" s="64"/>
      <c r="M88" s="64" t="s">
        <v>22</v>
      </c>
      <c r="N88" s="64"/>
      <c r="O88" s="64"/>
    </row>
    <row r="89" spans="1:17" s="18" customFormat="1">
      <c r="C89" s="64"/>
      <c r="D89" s="64"/>
      <c r="E89" s="64" t="s">
        <v>23</v>
      </c>
      <c r="F89" s="64" t="s">
        <v>14</v>
      </c>
      <c r="G89" s="64" t="s">
        <v>24</v>
      </c>
      <c r="H89" s="64" t="s">
        <v>16</v>
      </c>
      <c r="I89" s="64" t="s">
        <v>25</v>
      </c>
      <c r="J89" s="64"/>
      <c r="K89" s="64" t="s">
        <v>23</v>
      </c>
      <c r="L89" s="64" t="s">
        <v>14</v>
      </c>
      <c r="M89" s="64" t="s">
        <v>24</v>
      </c>
      <c r="N89" s="64" t="s">
        <v>16</v>
      </c>
      <c r="O89" s="64" t="s">
        <v>25</v>
      </c>
    </row>
    <row r="90" spans="1:17" s="18" customFormat="1">
      <c r="C90" s="64" t="s">
        <v>32</v>
      </c>
      <c r="D90" s="64" t="s">
        <v>26</v>
      </c>
      <c r="E90" s="64" t="s">
        <v>27</v>
      </c>
      <c r="F90" s="64" t="s">
        <v>18</v>
      </c>
      <c r="G90" s="64" t="s">
        <v>19</v>
      </c>
      <c r="H90" s="64" t="s">
        <v>21</v>
      </c>
      <c r="I90" s="64" t="s">
        <v>21</v>
      </c>
      <c r="J90" s="64" t="s">
        <v>26</v>
      </c>
      <c r="K90" s="64" t="s">
        <v>27</v>
      </c>
      <c r="L90" s="64" t="s">
        <v>18</v>
      </c>
      <c r="M90" s="64" t="s">
        <v>19</v>
      </c>
      <c r="N90" s="64" t="s">
        <v>21</v>
      </c>
      <c r="O90" s="64" t="s">
        <v>21</v>
      </c>
    </row>
    <row r="91" spans="1:17" s="18" customFormat="1">
      <c r="A91" s="18">
        <v>2016</v>
      </c>
      <c r="B91" s="18" t="s">
        <v>10</v>
      </c>
      <c r="C91" s="65">
        <v>2963</v>
      </c>
      <c r="D91" s="66">
        <v>0.78756254633061529</v>
      </c>
      <c r="E91" s="66">
        <v>0.6305031232285353</v>
      </c>
      <c r="F91" s="66">
        <v>0.1327464107399817</v>
      </c>
      <c r="G91" s="66">
        <v>-5.643273339728775E-2</v>
      </c>
      <c r="H91" s="66">
        <v>0.92574326570880394</v>
      </c>
      <c r="I91" s="66">
        <v>1.5521178541839271</v>
      </c>
      <c r="J91" s="66">
        <v>0.57964835787574798</v>
      </c>
      <c r="K91" s="66">
        <v>0.5465437016653415</v>
      </c>
      <c r="L91" s="66">
        <v>0.14718642437344873</v>
      </c>
      <c r="M91" s="66">
        <v>-0.38246387457731201</v>
      </c>
      <c r="N91" s="66">
        <v>1.2836170243874647</v>
      </c>
      <c r="O91" s="66">
        <v>1.7842858129600285</v>
      </c>
      <c r="P91" s="65"/>
      <c r="Q91" s="65"/>
    </row>
    <row r="92" spans="1:17" s="18" customFormat="1">
      <c r="B92" s="18" t="s">
        <v>11</v>
      </c>
      <c r="C92" s="65">
        <v>915</v>
      </c>
      <c r="D92" s="66">
        <v>0.82273880912311204</v>
      </c>
      <c r="E92" s="66">
        <v>0.53861612567218875</v>
      </c>
      <c r="F92" s="66">
        <v>7.7773733189610408E-2</v>
      </c>
      <c r="G92" s="66">
        <v>-4.0804740839932116E-2</v>
      </c>
      <c r="H92" s="66">
        <v>0.42067895974984948</v>
      </c>
      <c r="I92" s="66">
        <v>0.42067895974984948</v>
      </c>
      <c r="J92" s="66">
        <v>0.79245578490009227</v>
      </c>
      <c r="K92" s="66">
        <v>0.52238062676843378</v>
      </c>
      <c r="L92" s="66">
        <v>9.0177113293564135E-2</v>
      </c>
      <c r="M92" s="66">
        <v>-4.1755706405706063E-2</v>
      </c>
      <c r="N92" s="66">
        <v>0.58256062888885218</v>
      </c>
      <c r="O92" s="66">
        <v>0.58256062888885218</v>
      </c>
    </row>
    <row r="93" spans="1:17" s="18" customFormat="1">
      <c r="B93" s="18" t="s">
        <v>12</v>
      </c>
      <c r="C93" s="18">
        <v>425</v>
      </c>
      <c r="D93" s="66">
        <v>0.84431968877746588</v>
      </c>
      <c r="E93" s="66">
        <v>0.47306444201599446</v>
      </c>
      <c r="F93" s="66">
        <v>0.14695217620071377</v>
      </c>
      <c r="G93" s="66">
        <v>-0.11092778694398614</v>
      </c>
      <c r="H93" s="66">
        <v>0.3724218550977213</v>
      </c>
      <c r="I93" s="66">
        <v>0.53209720466357635</v>
      </c>
      <c r="J93" s="66">
        <v>0.77637885210973712</v>
      </c>
      <c r="K93" s="66">
        <v>0.43643771827706634</v>
      </c>
      <c r="L93" s="66">
        <v>0.17732773958310452</v>
      </c>
      <c r="M93" s="66">
        <v>-0.15298174709513035</v>
      </c>
      <c r="N93" s="66">
        <v>0.40090276099896766</v>
      </c>
      <c r="O93" s="66">
        <v>0.54939047158828824</v>
      </c>
    </row>
    <row r="94" spans="1:17" s="18" customFormat="1">
      <c r="B94" s="18" t="s">
        <v>13</v>
      </c>
      <c r="C94" s="18">
        <v>59</v>
      </c>
      <c r="D94" s="66">
        <v>0.99042367182246138</v>
      </c>
      <c r="E94" s="66">
        <v>0.12511096166778748</v>
      </c>
      <c r="F94" s="66">
        <v>0.45008742434431742</v>
      </c>
      <c r="G94" s="66">
        <v>-5.6624075319435106E-2</v>
      </c>
      <c r="H94" s="66">
        <v>0.16572965702757228</v>
      </c>
      <c r="I94" s="66">
        <v>0.16572965702757228</v>
      </c>
      <c r="J94" s="66">
        <v>0.99042367182246138</v>
      </c>
      <c r="K94" s="66">
        <v>0.12511096166778748</v>
      </c>
      <c r="L94" s="66">
        <v>0.45008742434431742</v>
      </c>
      <c r="M94" s="66">
        <v>-5.6624075319435106E-2</v>
      </c>
      <c r="N94" s="66">
        <v>0.16572965702757228</v>
      </c>
      <c r="O94" s="66">
        <v>0.16572965702757228</v>
      </c>
    </row>
    <row r="95" spans="1:17" s="18" customFormat="1"/>
    <row r="96" spans="1:17" s="18" customFormat="1"/>
    <row r="97" spans="1:17" s="18" customFormat="1">
      <c r="C97" s="91" t="s">
        <v>7</v>
      </c>
      <c r="D97" s="92"/>
      <c r="E97" s="92"/>
      <c r="F97" s="92"/>
      <c r="G97" s="93"/>
      <c r="H97" s="91" t="s">
        <v>8</v>
      </c>
      <c r="I97" s="92"/>
      <c r="J97" s="92"/>
      <c r="K97" s="92"/>
      <c r="L97" s="93"/>
    </row>
    <row r="98" spans="1:17" s="18" customFormat="1">
      <c r="C98" s="67" t="s">
        <v>14</v>
      </c>
      <c r="D98" s="68" t="s">
        <v>15</v>
      </c>
      <c r="E98" s="68"/>
      <c r="F98" s="68" t="s">
        <v>16</v>
      </c>
      <c r="G98" s="68" t="s">
        <v>17</v>
      </c>
      <c r="H98" s="67" t="s">
        <v>14</v>
      </c>
      <c r="I98" s="68" t="s">
        <v>15</v>
      </c>
      <c r="J98" s="68"/>
      <c r="K98" s="68" t="s">
        <v>16</v>
      </c>
      <c r="L98" s="68" t="s">
        <v>17</v>
      </c>
    </row>
    <row r="99" spans="1:17" s="18" customFormat="1">
      <c r="C99" s="69" t="s">
        <v>18</v>
      </c>
      <c r="D99" s="70" t="s">
        <v>19</v>
      </c>
      <c r="E99" s="70" t="s">
        <v>20</v>
      </c>
      <c r="F99" s="70" t="s">
        <v>21</v>
      </c>
      <c r="G99" s="70" t="s">
        <v>21</v>
      </c>
      <c r="H99" s="69" t="s">
        <v>18</v>
      </c>
      <c r="I99" s="70" t="s">
        <v>19</v>
      </c>
      <c r="J99" s="70" t="s">
        <v>20</v>
      </c>
      <c r="K99" s="70" t="s">
        <v>21</v>
      </c>
      <c r="L99" s="70" t="s">
        <v>21</v>
      </c>
    </row>
    <row r="100" spans="1:17" s="18" customFormat="1">
      <c r="A100" s="18">
        <v>2016</v>
      </c>
      <c r="B100" s="18" t="s">
        <v>10</v>
      </c>
      <c r="C100" s="65">
        <v>131510.96861289232</v>
      </c>
      <c r="D100" s="65">
        <v>-55907.526155923049</v>
      </c>
      <c r="E100" s="65">
        <v>1396937.9007762403</v>
      </c>
      <c r="F100" s="65">
        <v>917127.5734053324</v>
      </c>
      <c r="G100" s="65">
        <v>1537672.6290921362</v>
      </c>
      <c r="H100" s="65">
        <v>197053.66182922715</v>
      </c>
      <c r="I100" s="65">
        <v>-512043.87445156928</v>
      </c>
      <c r="J100" s="65">
        <v>2619516.7060411745</v>
      </c>
      <c r="K100" s="65">
        <v>1718510.6311171111</v>
      </c>
      <c r="L100" s="65">
        <v>2388807.6274046577</v>
      </c>
    </row>
    <row r="101" spans="1:17" s="18" customFormat="1">
      <c r="B101" s="18" t="s">
        <v>11</v>
      </c>
      <c r="C101" s="65">
        <v>84295.081967213118</v>
      </c>
      <c r="D101" s="65">
        <v>-44226.229508196724</v>
      </c>
      <c r="E101" s="65">
        <v>744825.13661202183</v>
      </c>
      <c r="F101" s="65">
        <v>455953.0054644809</v>
      </c>
      <c r="G101" s="65">
        <v>455953.0054644809</v>
      </c>
      <c r="H101" s="65">
        <v>101323.49726775957</v>
      </c>
      <c r="I101" s="65">
        <v>-46916.939890710382</v>
      </c>
      <c r="J101" s="65">
        <v>876049.18032786879</v>
      </c>
      <c r="K101" s="65">
        <v>654568.30601092894</v>
      </c>
      <c r="L101" s="65">
        <v>654568.30601092894</v>
      </c>
    </row>
    <row r="102" spans="1:17" s="18" customFormat="1">
      <c r="B102" s="18" t="s">
        <v>12</v>
      </c>
      <c r="C102" s="65">
        <v>145230.5882352941</v>
      </c>
      <c r="D102" s="65">
        <v>-109628.23529411765</v>
      </c>
      <c r="E102" s="65">
        <v>1118785.8823529412</v>
      </c>
      <c r="F102" s="65">
        <v>368058.82352941175</v>
      </c>
      <c r="G102" s="65">
        <v>525863.5294117647</v>
      </c>
      <c r="H102" s="65">
        <v>189957.64705882355</v>
      </c>
      <c r="I102" s="65">
        <v>-163877.64705882352</v>
      </c>
      <c r="J102" s="65">
        <v>1419844.7058823528</v>
      </c>
      <c r="K102" s="65">
        <v>429456.4705882353</v>
      </c>
      <c r="L102" s="65">
        <v>588520</v>
      </c>
    </row>
    <row r="103" spans="1:17" s="18" customFormat="1">
      <c r="B103" s="18" t="s">
        <v>13</v>
      </c>
      <c r="C103" s="65">
        <v>283593.22033898305</v>
      </c>
      <c r="D103" s="65">
        <v>-35677.96610169491</v>
      </c>
      <c r="E103" s="65">
        <v>1156372.8813559322</v>
      </c>
      <c r="F103" s="65">
        <v>104423.72881355933</v>
      </c>
      <c r="G103" s="65">
        <v>104423.72881355933</v>
      </c>
      <c r="H103" s="65">
        <v>283593.22033898305</v>
      </c>
      <c r="I103" s="65">
        <v>-35677.96610169491</v>
      </c>
      <c r="J103" s="65">
        <v>1156372.8813559322</v>
      </c>
      <c r="K103" s="65">
        <v>104423.72881355933</v>
      </c>
      <c r="L103" s="65">
        <v>104423.72881355933</v>
      </c>
    </row>
    <row r="104" spans="1:17" s="18" customFormat="1"/>
    <row r="105" spans="1:17" s="18" customFormat="1">
      <c r="C105" s="82" t="s">
        <v>7</v>
      </c>
      <c r="D105" s="83"/>
      <c r="E105" s="83"/>
      <c r="F105" s="83"/>
      <c r="G105" s="83"/>
      <c r="H105" s="84"/>
      <c r="I105" s="82" t="s">
        <v>8</v>
      </c>
      <c r="J105" s="83"/>
      <c r="K105" s="83"/>
      <c r="L105" s="83"/>
      <c r="M105" s="83"/>
      <c r="N105" s="84"/>
    </row>
    <row r="106" spans="1:17" s="18" customFormat="1">
      <c r="C106" s="57"/>
      <c r="D106" s="57" t="s">
        <v>9</v>
      </c>
      <c r="E106" s="57"/>
      <c r="F106" s="57" t="s">
        <v>22</v>
      </c>
      <c r="G106" s="57"/>
      <c r="H106" s="57"/>
      <c r="I106" s="57"/>
      <c r="J106" s="57" t="s">
        <v>9</v>
      </c>
      <c r="K106" s="57"/>
      <c r="L106" s="57" t="s">
        <v>22</v>
      </c>
      <c r="M106" s="57"/>
      <c r="N106" s="57" t="s">
        <v>28</v>
      </c>
    </row>
    <row r="107" spans="1:17" s="18" customFormat="1">
      <c r="C107" s="58"/>
      <c r="D107" s="58" t="s">
        <v>23</v>
      </c>
      <c r="E107" s="58" t="s">
        <v>14</v>
      </c>
      <c r="F107" s="58" t="s">
        <v>24</v>
      </c>
      <c r="G107" s="58" t="s">
        <v>16</v>
      </c>
      <c r="H107" s="58" t="s">
        <v>25</v>
      </c>
      <c r="I107" s="58"/>
      <c r="J107" s="58" t="s">
        <v>23</v>
      </c>
      <c r="K107" s="58" t="s">
        <v>14</v>
      </c>
      <c r="L107" s="58" t="s">
        <v>24</v>
      </c>
      <c r="M107" s="58" t="s">
        <v>16</v>
      </c>
      <c r="N107" s="58" t="s">
        <v>25</v>
      </c>
    </row>
    <row r="108" spans="1:17" s="18" customFormat="1">
      <c r="B108" s="71"/>
      <c r="C108" s="59" t="s">
        <v>26</v>
      </c>
      <c r="D108" s="60" t="s">
        <v>27</v>
      </c>
      <c r="E108" s="60" t="s">
        <v>18</v>
      </c>
      <c r="F108" s="60" t="s">
        <v>19</v>
      </c>
      <c r="G108" s="60" t="s">
        <v>21</v>
      </c>
      <c r="H108" s="60" t="s">
        <v>21</v>
      </c>
      <c r="I108" s="59" t="s">
        <v>26</v>
      </c>
      <c r="J108" s="60" t="s">
        <v>27</v>
      </c>
      <c r="K108" s="60" t="s">
        <v>18</v>
      </c>
      <c r="L108" s="60" t="s">
        <v>19</v>
      </c>
      <c r="M108" s="60" t="s">
        <v>21</v>
      </c>
      <c r="N108" s="60" t="s">
        <v>21</v>
      </c>
      <c r="O108" s="72"/>
      <c r="P108" s="72"/>
      <c r="Q108" s="72"/>
    </row>
    <row r="109" spans="1:17" s="18" customFormat="1">
      <c r="A109" s="18">
        <v>2017</v>
      </c>
      <c r="B109" s="18" t="s">
        <v>10</v>
      </c>
      <c r="C109" s="46">
        <v>0.78879719113494373</v>
      </c>
      <c r="D109" s="46">
        <v>0.59751716392345766</v>
      </c>
      <c r="E109" s="46">
        <v>0.19440098838514189</v>
      </c>
      <c r="F109" s="46">
        <v>-5.0846769711289888E-2</v>
      </c>
      <c r="G109" s="46">
        <v>0.78247197450165029</v>
      </c>
      <c r="H109" s="46">
        <v>1.3692877914504928</v>
      </c>
      <c r="I109" s="46">
        <v>0.58047908702334927</v>
      </c>
      <c r="J109" s="46">
        <v>0.50188479232127947</v>
      </c>
      <c r="K109" s="46">
        <v>0.18541658456015392</v>
      </c>
      <c r="L109" s="46">
        <v>8.8142087858148616E-3</v>
      </c>
      <c r="M109" s="46">
        <v>1.1104118373108713</v>
      </c>
      <c r="N109" s="46">
        <v>1.5653069231017274</v>
      </c>
    </row>
    <row r="110" spans="1:17">
      <c r="A110" s="5"/>
      <c r="B110" s="5" t="s">
        <v>11</v>
      </c>
      <c r="C110" s="44">
        <v>0.83811525934000342</v>
      </c>
      <c r="D110" s="44">
        <v>0.54063385777871709</v>
      </c>
      <c r="E110" s="44">
        <v>0.12402697677350226</v>
      </c>
      <c r="F110" s="44">
        <v>-8.8045277674272893E-2</v>
      </c>
      <c r="G110" s="44">
        <v>0.3331071674202441</v>
      </c>
      <c r="H110" s="44">
        <v>0.3331071674202441</v>
      </c>
      <c r="I110" s="44">
        <v>0.81090641888007364</v>
      </c>
      <c r="J110" s="44">
        <v>0.52394593681729329</v>
      </c>
      <c r="K110" s="44">
        <v>0.13203008221225709</v>
      </c>
      <c r="L110" s="44">
        <v>-0.12565036794296883</v>
      </c>
      <c r="M110" s="44">
        <v>0.50977977319765433</v>
      </c>
      <c r="N110" s="44">
        <v>0.50977977319765433</v>
      </c>
    </row>
    <row r="111" spans="1:17" s="18" customFormat="1">
      <c r="B111" s="18" t="s">
        <v>12</v>
      </c>
      <c r="C111" s="33">
        <v>0.86380924012053084</v>
      </c>
      <c r="D111" s="33">
        <v>0.50304133101941795</v>
      </c>
      <c r="E111" s="33">
        <v>0.15232125434938396</v>
      </c>
      <c r="F111" s="33">
        <v>-0.1504951606358087</v>
      </c>
      <c r="G111" s="33">
        <v>0.24853005931566816</v>
      </c>
      <c r="H111" s="33">
        <v>0.39725308881808996</v>
      </c>
      <c r="I111" s="33">
        <v>0.76811845181400984</v>
      </c>
      <c r="J111" s="33">
        <v>0.44842939744662835</v>
      </c>
      <c r="K111" s="33">
        <v>0.17026005137529945</v>
      </c>
      <c r="L111" s="33">
        <v>-0.14836878613828999</v>
      </c>
      <c r="M111" s="33">
        <v>0.33209416880730414</v>
      </c>
      <c r="N111" s="33">
        <v>0.46637611722034616</v>
      </c>
    </row>
    <row r="112" spans="1:17" s="18" customFormat="1">
      <c r="B112" s="18" t="s">
        <v>13</v>
      </c>
      <c r="C112" s="33">
        <v>0.99475354056760035</v>
      </c>
      <c r="D112" s="33">
        <v>0.13091580568551359</v>
      </c>
      <c r="E112" s="33">
        <v>0.33026541378608926</v>
      </c>
      <c r="F112" s="33">
        <v>-0.24685833238671639</v>
      </c>
      <c r="G112" s="33">
        <v>0.15837914519167012</v>
      </c>
      <c r="H112" s="33">
        <v>0.15837914519167012</v>
      </c>
      <c r="I112" s="33">
        <v>0.99475354056760035</v>
      </c>
      <c r="J112" s="33">
        <v>0.13091580568551359</v>
      </c>
      <c r="K112" s="33">
        <v>0.33026541378608926</v>
      </c>
      <c r="L112" s="33">
        <v>-0.24685833238671639</v>
      </c>
      <c r="M112" s="33">
        <v>0.15837914519167012</v>
      </c>
      <c r="N112" s="33">
        <v>0.15837914519167012</v>
      </c>
    </row>
    <row r="113" spans="1:14" s="18" customFormat="1"/>
    <row r="114" spans="1:14" s="18" customFormat="1">
      <c r="C114" s="82" t="s">
        <v>7</v>
      </c>
      <c r="D114" s="83"/>
      <c r="E114" s="83"/>
      <c r="F114" s="83"/>
      <c r="G114" s="84"/>
      <c r="H114" s="82" t="s">
        <v>8</v>
      </c>
      <c r="I114" s="83"/>
      <c r="J114" s="83"/>
      <c r="K114" s="83"/>
      <c r="L114" s="84"/>
    </row>
    <row r="115" spans="1:14" s="18" customFormat="1">
      <c r="C115" s="57" t="s">
        <v>14</v>
      </c>
      <c r="D115" s="62" t="s">
        <v>15</v>
      </c>
      <c r="E115" s="62"/>
      <c r="F115" s="62" t="s">
        <v>16</v>
      </c>
      <c r="G115" s="62" t="s">
        <v>17</v>
      </c>
      <c r="H115" s="57" t="s">
        <v>14</v>
      </c>
      <c r="I115" s="62" t="s">
        <v>15</v>
      </c>
      <c r="J115" s="62"/>
      <c r="K115" s="62" t="s">
        <v>16</v>
      </c>
      <c r="L115" s="62" t="s">
        <v>17</v>
      </c>
    </row>
    <row r="116" spans="1:14" s="18" customFormat="1">
      <c r="C116" s="60" t="s">
        <v>18</v>
      </c>
      <c r="D116" s="63" t="s">
        <v>19</v>
      </c>
      <c r="E116" s="63" t="s">
        <v>20</v>
      </c>
      <c r="F116" s="63" t="s">
        <v>21</v>
      </c>
      <c r="G116" s="63" t="s">
        <v>21</v>
      </c>
      <c r="H116" s="60" t="s">
        <v>18</v>
      </c>
      <c r="I116" s="63" t="s">
        <v>19</v>
      </c>
      <c r="J116" s="63" t="s">
        <v>20</v>
      </c>
      <c r="K116" s="63" t="s">
        <v>21</v>
      </c>
      <c r="L116" s="63" t="s">
        <v>21</v>
      </c>
    </row>
    <row r="117" spans="1:14" s="18" customFormat="1">
      <c r="A117" s="18">
        <v>2017</v>
      </c>
      <c r="B117" s="18" t="s">
        <v>10</v>
      </c>
      <c r="C117" s="72">
        <f t="shared" ref="C117" ca="1" si="262">(#REF!/$C117)*1000</f>
        <v>198461.3481756339</v>
      </c>
      <c r="D117" s="72">
        <f t="shared" ref="D117" ca="1" si="263">(#REF!/$C117)*1000</f>
        <v>-51908.781694495978</v>
      </c>
      <c r="E117" s="72">
        <f t="shared" ref="E117" ca="1" si="264">(#REF!/$C117)*1000</f>
        <v>1445122.758194187</v>
      </c>
      <c r="F117" s="72">
        <f t="shared" ref="F117" ca="1" si="265">(#REF!/$C117)*1000</f>
        <v>798815.08967223251</v>
      </c>
      <c r="G117" s="72">
        <f t="shared" ref="G117" ca="1" si="266">(#REF!/$C117)*1000</f>
        <v>1397887.4458874459</v>
      </c>
      <c r="H117" s="72">
        <f t="shared" ref="H117" ca="1" si="267">(#REF!/$C117)*1000</f>
        <v>256036.79653679655</v>
      </c>
      <c r="I117" s="72">
        <f t="shared" ref="I117" ca="1" si="268">(#REF!/$C117)*1000</f>
        <v>12171.3048855906</v>
      </c>
      <c r="J117" s="72">
        <f t="shared" ref="J117" ca="1" si="269">(#REF!/$C117)*1000</f>
        <v>2590033.3951762524</v>
      </c>
      <c r="K117" s="72">
        <f t="shared" ref="K117:L119" ca="1" si="270">(A117/$C117)*1000</f>
        <v>1533337.9715522572</v>
      </c>
      <c r="L117" s="72">
        <f t="shared" ca="1" si="270"/>
        <v>2161490.4143475574</v>
      </c>
    </row>
    <row r="118" spans="1:14" s="18" customFormat="1">
      <c r="B118" s="18" t="s">
        <v>11</v>
      </c>
      <c r="C118" s="72">
        <f t="shared" ref="C118" ca="1" si="271">(#REF!/$C118)*1000</f>
        <v>139092.51559251559</v>
      </c>
      <c r="D118" s="72">
        <f t="shared" ref="D118" ca="1" si="272">(#REF!/$C118)*1000</f>
        <v>-98740.124740124738</v>
      </c>
      <c r="E118" s="72">
        <f t="shared" ref="E118" ca="1" si="273">(#REF!/$C118)*1000</f>
        <v>760198.54469854466</v>
      </c>
      <c r="F118" s="72">
        <f t="shared" ref="F118" ca="1" si="274">(#REF!/$C118)*1000</f>
        <v>373569.6465696466</v>
      </c>
      <c r="G118" s="72">
        <f t="shared" ref="G118" ca="1" si="275">(#REF!/$C118)*1000</f>
        <v>373569.6465696466</v>
      </c>
      <c r="H118" s="72">
        <f t="shared" ref="H118" ca="1" si="276">(#REF!/$C118)*1000</f>
        <v>152783.78378378379</v>
      </c>
      <c r="I118" s="72">
        <f t="shared" ref="I118" ca="1" si="277">(#REF!/$C118)*1000</f>
        <v>-145401.24740124738</v>
      </c>
      <c r="J118" s="72">
        <f t="shared" ref="J118" ca="1" si="278">(#REF!/$C118)*1000</f>
        <v>913313.92931392929</v>
      </c>
      <c r="K118" s="72">
        <f t="shared" ca="1" si="270"/>
        <v>589911.64241164248</v>
      </c>
      <c r="L118" s="72">
        <f t="shared" ca="1" si="270"/>
        <v>589911.64241164248</v>
      </c>
    </row>
    <row r="119" spans="1:14" s="18" customFormat="1">
      <c r="B119" s="18" t="s">
        <v>12</v>
      </c>
      <c r="C119" s="72">
        <f t="shared" ref="C119" ca="1" si="279">(#REF!/$C119)*1000</f>
        <v>143139.95943204866</v>
      </c>
      <c r="D119" s="72">
        <f t="shared" ref="D119" ca="1" si="280">(#REF!/$C119)*1000</f>
        <v>-141423.93509127788</v>
      </c>
      <c r="E119" s="72">
        <f t="shared" ref="E119" ca="1" si="281">(#REF!/$C119)*1000</f>
        <v>991620.68965517241</v>
      </c>
      <c r="F119" s="72">
        <f t="shared" ref="F119" ca="1" si="282">(#REF!/$C119)*1000</f>
        <v>233549.6957403651</v>
      </c>
      <c r="G119" s="72">
        <f t="shared" ref="G119" ca="1" si="283">(#REF!/$C119)*1000</f>
        <v>373308.31643002026</v>
      </c>
      <c r="H119" s="72">
        <f t="shared" ref="H119" ca="1" si="284">(#REF!/$C119)*1000</f>
        <v>179482.75862068965</v>
      </c>
      <c r="I119" s="72">
        <f t="shared" ref="I119" ca="1" si="285">(#REF!/$C119)*1000</f>
        <v>-156405.67951318459</v>
      </c>
      <c r="J119" s="72">
        <f t="shared" ref="J119" ca="1" si="286">(#REF!/$C119)*1000</f>
        <v>1389981.7444219068</v>
      </c>
      <c r="K119" s="72">
        <f t="shared" ca="1" si="270"/>
        <v>350083.16430020286</v>
      </c>
      <c r="L119" s="72">
        <f t="shared" ca="1" si="270"/>
        <v>491638.94523326569</v>
      </c>
    </row>
    <row r="120" spans="1:14" s="18" customFormat="1">
      <c r="B120" s="18" t="s">
        <v>13</v>
      </c>
      <c r="C120" s="72">
        <f t="shared" ref="C120" ca="1" si="287">(#REF!/$C120)*1000</f>
        <v>215550</v>
      </c>
      <c r="D120" s="72">
        <f t="shared" ref="D120" ca="1" si="288">(#REF!/$C120)*1000</f>
        <v>-161113.79310344826</v>
      </c>
      <c r="E120" s="72">
        <f t="shared" ref="E120" ca="1" si="289">(#REF!/$C120)*1000</f>
        <v>1376432.7586206899</v>
      </c>
      <c r="F120" s="72">
        <f t="shared" ref="F120" ca="1" si="290">(#REF!/$C120)*1000</f>
        <v>103367.24137931033</v>
      </c>
      <c r="G120" s="72">
        <f t="shared" ref="G120" ca="1" si="291">(#REF!/$C120)*1000</f>
        <v>103367.24137931033</v>
      </c>
      <c r="H120" s="72">
        <f t="shared" ref="H120" ca="1" si="292">(#REF!/$C120)*1000</f>
        <v>215550</v>
      </c>
      <c r="I120" s="72">
        <f t="shared" ref="I120" ca="1" si="293">(#REF!/$C120)*1000</f>
        <v>-161113.79310344826</v>
      </c>
      <c r="J120" s="72">
        <f t="shared" ref="J120:L120" ca="1" si="294">(#REF!/$C120)*1000</f>
        <v>1376432.7586206899</v>
      </c>
      <c r="K120" s="72">
        <f t="shared" ca="1" si="294"/>
        <v>103367.24137931033</v>
      </c>
      <c r="L120" s="72">
        <f t="shared" ca="1" si="294"/>
        <v>103367.24137931033</v>
      </c>
    </row>
    <row r="121" spans="1:14" s="18" customFormat="1"/>
    <row r="122" spans="1:14" s="18" customFormat="1"/>
    <row r="123" spans="1:14" s="18" customFormat="1">
      <c r="C123" s="82" t="s">
        <v>7</v>
      </c>
      <c r="D123" s="83"/>
      <c r="E123" s="83"/>
      <c r="F123" s="83"/>
      <c r="G123" s="83"/>
      <c r="H123" s="84"/>
      <c r="I123" s="82" t="s">
        <v>8</v>
      </c>
      <c r="J123" s="83"/>
      <c r="K123" s="83"/>
      <c r="L123" s="83"/>
      <c r="M123" s="83"/>
      <c r="N123" s="84"/>
    </row>
    <row r="124" spans="1:14" s="18" customFormat="1">
      <c r="C124" s="57"/>
      <c r="D124" s="57" t="s">
        <v>9</v>
      </c>
      <c r="E124" s="57"/>
      <c r="F124" s="57" t="s">
        <v>22</v>
      </c>
      <c r="G124" s="57"/>
      <c r="H124" s="57"/>
      <c r="I124" s="57"/>
      <c r="J124" s="57" t="s">
        <v>9</v>
      </c>
      <c r="K124" s="57"/>
      <c r="L124" s="57" t="s">
        <v>22</v>
      </c>
      <c r="M124" s="57"/>
      <c r="N124" s="57" t="s">
        <v>28</v>
      </c>
    </row>
    <row r="125" spans="1:14" s="18" customFormat="1">
      <c r="C125" s="58"/>
      <c r="D125" s="58" t="s">
        <v>23</v>
      </c>
      <c r="E125" s="58" t="s">
        <v>14</v>
      </c>
      <c r="F125" s="58" t="s">
        <v>24</v>
      </c>
      <c r="G125" s="58" t="s">
        <v>16</v>
      </c>
      <c r="H125" s="58" t="s">
        <v>25</v>
      </c>
      <c r="I125" s="58"/>
      <c r="J125" s="58" t="s">
        <v>23</v>
      </c>
      <c r="K125" s="58" t="s">
        <v>14</v>
      </c>
      <c r="L125" s="58" t="s">
        <v>24</v>
      </c>
      <c r="M125" s="58" t="s">
        <v>16</v>
      </c>
      <c r="N125" s="58" t="s">
        <v>25</v>
      </c>
    </row>
    <row r="126" spans="1:14" s="18" customFormat="1">
      <c r="B126" s="71"/>
      <c r="C126" s="59" t="s">
        <v>26</v>
      </c>
      <c r="D126" s="60" t="s">
        <v>27</v>
      </c>
      <c r="E126" s="60" t="s">
        <v>18</v>
      </c>
      <c r="F126" s="60" t="s">
        <v>19</v>
      </c>
      <c r="G126" s="60" t="s">
        <v>21</v>
      </c>
      <c r="H126" s="60" t="s">
        <v>21</v>
      </c>
      <c r="I126" s="59" t="s">
        <v>26</v>
      </c>
      <c r="J126" s="60" t="s">
        <v>27</v>
      </c>
      <c r="K126" s="60" t="s">
        <v>18</v>
      </c>
      <c r="L126" s="60" t="s">
        <v>19</v>
      </c>
      <c r="M126" s="60" t="s">
        <v>21</v>
      </c>
      <c r="N126" s="60" t="s">
        <v>21</v>
      </c>
    </row>
    <row r="127" spans="1:14" s="18" customFormat="1">
      <c r="A127" s="18">
        <v>2018</v>
      </c>
      <c r="B127" s="18" t="s">
        <v>10</v>
      </c>
      <c r="C127" s="46">
        <v>0.77548153330820879</v>
      </c>
      <c r="D127" s="46">
        <v>0.55902871659799014</v>
      </c>
      <c r="E127" s="46">
        <v>0.19017962398014659</v>
      </c>
      <c r="F127" s="46">
        <v>-0.16691583243969205</v>
      </c>
      <c r="G127" s="46">
        <v>0.71634397133914196</v>
      </c>
      <c r="H127" s="46">
        <v>1.255529275522437</v>
      </c>
      <c r="I127" s="46">
        <v>0.5901540721923989</v>
      </c>
      <c r="J127" s="46">
        <v>0.50407666200500167</v>
      </c>
      <c r="K127" s="46">
        <v>0.20549130290922632</v>
      </c>
      <c r="L127" s="46">
        <v>-0.17171993406166022</v>
      </c>
      <c r="M127" s="46">
        <v>1.055387951213085</v>
      </c>
      <c r="N127" s="46">
        <v>1.4839725434854538</v>
      </c>
    </row>
    <row r="128" spans="1:14" s="18" customFormat="1">
      <c r="B128" s="18" t="s">
        <v>11</v>
      </c>
      <c r="C128" s="46">
        <v>0.87154299975226857</v>
      </c>
      <c r="D128" s="46">
        <v>0.58777491306462115</v>
      </c>
      <c r="E128" s="46">
        <v>6.4511097450201393E-2</v>
      </c>
      <c r="F128" s="46">
        <v>-2.0873666149794932E-2</v>
      </c>
      <c r="G128" s="46">
        <v>0.3115919955224839</v>
      </c>
      <c r="H128" s="46">
        <v>0.3115919955224839</v>
      </c>
      <c r="I128" s="46">
        <v>0.84268775265552121</v>
      </c>
      <c r="J128" s="46">
        <v>0.56928082097437382</v>
      </c>
      <c r="K128" s="46">
        <v>7.4119099224471408E-2</v>
      </c>
      <c r="L128" s="46">
        <v>-3.0346655149707143E-2</v>
      </c>
      <c r="M128" s="46">
        <v>0.48310890369386927</v>
      </c>
      <c r="N128" s="46">
        <v>0.48310890369386927</v>
      </c>
    </row>
    <row r="129" spans="1:14" s="18" customFormat="1">
      <c r="B129" s="18" t="s">
        <v>12</v>
      </c>
      <c r="C129" s="46">
        <v>0.88891734556157209</v>
      </c>
      <c r="D129" s="46">
        <v>0.57480242938679937</v>
      </c>
      <c r="E129" s="46">
        <v>4.9486153796120133E-2</v>
      </c>
      <c r="F129" s="46">
        <v>0.28448542205310828</v>
      </c>
      <c r="G129" s="46">
        <v>0.21813462445322537</v>
      </c>
      <c r="H129" s="46">
        <v>0.37705904353057873</v>
      </c>
      <c r="I129" s="46">
        <v>0.81977636400861786</v>
      </c>
      <c r="J129" s="46">
        <v>0.53117586399265193</v>
      </c>
      <c r="K129" s="46">
        <v>4.1851449050777353E-2</v>
      </c>
      <c r="L129" s="46">
        <v>0.21145115452597096</v>
      </c>
      <c r="M129" s="46">
        <v>0.22747908930225044</v>
      </c>
      <c r="N129" s="46">
        <v>0.37434140459030435</v>
      </c>
    </row>
    <row r="130" spans="1:14" s="18" customFormat="1">
      <c r="B130" s="18" t="s">
        <v>13</v>
      </c>
      <c r="C130" s="46">
        <v>0.99410702778747917</v>
      </c>
      <c r="D130" s="46">
        <v>0.13659102871225276</v>
      </c>
      <c r="E130" s="46">
        <v>0.46339519806387819</v>
      </c>
      <c r="F130" s="46">
        <v>-3.467901009872428E-4</v>
      </c>
      <c r="G130" s="46">
        <v>0.10494212786470759</v>
      </c>
      <c r="H130" s="46">
        <v>0.10494212786470759</v>
      </c>
      <c r="I130" s="46">
        <v>0.99410702778747917</v>
      </c>
      <c r="J130" s="46">
        <v>0.13659102871225276</v>
      </c>
      <c r="K130" s="46">
        <v>0.46339519806387819</v>
      </c>
      <c r="L130" s="46">
        <v>-3.467901009872428E-4</v>
      </c>
      <c r="M130" s="46">
        <v>0.10494212786470759</v>
      </c>
      <c r="N130" s="46">
        <v>0.10494212786470759</v>
      </c>
    </row>
    <row r="131" spans="1:14" s="18" customFormat="1"/>
    <row r="132" spans="1:14" s="18" customFormat="1">
      <c r="C132" s="82" t="s">
        <v>7</v>
      </c>
      <c r="D132" s="83"/>
      <c r="E132" s="83"/>
      <c r="F132" s="83"/>
      <c r="G132" s="84"/>
      <c r="H132" s="82" t="s">
        <v>8</v>
      </c>
      <c r="I132" s="83"/>
      <c r="J132" s="83"/>
      <c r="K132" s="83"/>
      <c r="L132" s="84"/>
    </row>
    <row r="133" spans="1:14" s="18" customFormat="1">
      <c r="C133" s="57" t="s">
        <v>14</v>
      </c>
      <c r="D133" s="62" t="s">
        <v>15</v>
      </c>
      <c r="E133" s="62"/>
      <c r="F133" s="62" t="s">
        <v>16</v>
      </c>
      <c r="G133" s="62" t="s">
        <v>17</v>
      </c>
      <c r="H133" s="57" t="s">
        <v>14</v>
      </c>
      <c r="I133" s="62" t="s">
        <v>15</v>
      </c>
      <c r="J133" s="62"/>
      <c r="K133" s="62" t="s">
        <v>16</v>
      </c>
      <c r="L133" s="62" t="s">
        <v>17</v>
      </c>
    </row>
    <row r="134" spans="1:14" s="18" customFormat="1">
      <c r="C134" s="60" t="s">
        <v>18</v>
      </c>
      <c r="D134" s="63" t="s">
        <v>19</v>
      </c>
      <c r="E134" s="63" t="s">
        <v>20</v>
      </c>
      <c r="F134" s="63" t="s">
        <v>21</v>
      </c>
      <c r="G134" s="63" t="s">
        <v>21</v>
      </c>
      <c r="H134" s="60" t="s">
        <v>18</v>
      </c>
      <c r="I134" s="63" t="s">
        <v>19</v>
      </c>
      <c r="J134" s="63" t="s">
        <v>20</v>
      </c>
      <c r="K134" s="63" t="s">
        <v>21</v>
      </c>
      <c r="L134" s="63" t="s">
        <v>21</v>
      </c>
    </row>
    <row r="135" spans="1:14" s="18" customFormat="1">
      <c r="A135" s="18">
        <v>2018</v>
      </c>
      <c r="B135" s="18" t="s">
        <v>10</v>
      </c>
      <c r="C135" s="72">
        <v>225441.81459566075</v>
      </c>
      <c r="D135" s="72">
        <v>-197864.5627876397</v>
      </c>
      <c r="E135" s="72">
        <v>1752198.5535831689</v>
      </c>
      <c r="F135" s="72">
        <v>849165.02301117696</v>
      </c>
      <c r="G135" s="72">
        <v>1488323.4714003946</v>
      </c>
      <c r="H135" s="72">
        <v>318894.80604865216</v>
      </c>
      <c r="I135" s="72">
        <v>-266486.19329388562</v>
      </c>
      <c r="J135" s="72">
        <v>2969813.9381985534</v>
      </c>
      <c r="K135" s="72">
        <v>1637819.855358317</v>
      </c>
      <c r="L135" s="72">
        <v>2302925.3780407626</v>
      </c>
    </row>
    <row r="136" spans="1:14" s="18" customFormat="1">
      <c r="B136" s="18" t="s">
        <v>11</v>
      </c>
      <c r="C136" s="72">
        <v>78646.532438478738</v>
      </c>
      <c r="D136" s="72">
        <v>-25447.427293064877</v>
      </c>
      <c r="E136" s="72">
        <v>830240.49217002233</v>
      </c>
      <c r="F136" s="72">
        <v>379866.89038031315</v>
      </c>
      <c r="G136" s="72">
        <v>379866.89038031315</v>
      </c>
      <c r="H136" s="72">
        <v>93295.302013422814</v>
      </c>
      <c r="I136" s="72">
        <v>-38197.986577181211</v>
      </c>
      <c r="J136" s="72">
        <v>987582.774049217</v>
      </c>
      <c r="K136" s="72">
        <v>608099.55257270695</v>
      </c>
      <c r="L136" s="72">
        <v>608099.55257270695</v>
      </c>
    </row>
    <row r="137" spans="1:14" s="18" customFormat="1">
      <c r="B137" s="18" t="s">
        <v>12</v>
      </c>
      <c r="C137" s="72">
        <v>48498.007968127487</v>
      </c>
      <c r="D137" s="72">
        <v>278804.78087649401</v>
      </c>
      <c r="E137" s="72">
        <v>1351621.5139442231</v>
      </c>
      <c r="F137" s="72">
        <v>213778.88446215139</v>
      </c>
      <c r="G137" s="72">
        <v>369529.88047808764</v>
      </c>
      <c r="H137" s="72">
        <v>44384.462151394422</v>
      </c>
      <c r="I137" s="72">
        <v>224249.00398406375</v>
      </c>
      <c r="J137" s="72">
        <v>1602241.0358565736</v>
      </c>
      <c r="K137" s="72">
        <v>241247.01195219124</v>
      </c>
      <c r="L137" s="72">
        <v>396998.00796812749</v>
      </c>
    </row>
    <row r="138" spans="1:14" s="18" customFormat="1">
      <c r="B138" s="18" t="s">
        <v>13</v>
      </c>
      <c r="C138" s="72">
        <v>342563.63636363629</v>
      </c>
      <c r="D138" s="72">
        <v>-256.36363636363467</v>
      </c>
      <c r="E138" s="72">
        <v>1748834.5454545454</v>
      </c>
      <c r="F138" s="72">
        <v>77578.181818181823</v>
      </c>
      <c r="G138" s="72">
        <v>77578.181818181823</v>
      </c>
      <c r="H138" s="72">
        <v>342563.63636363629</v>
      </c>
      <c r="I138" s="72">
        <v>-256.36363636363467</v>
      </c>
      <c r="J138" s="72">
        <v>1748834.5454545454</v>
      </c>
      <c r="K138" s="72">
        <v>77578.181818181823</v>
      </c>
      <c r="L138" s="72">
        <v>77578.181818181823</v>
      </c>
    </row>
    <row r="139" spans="1:14" s="18" customFormat="1"/>
    <row r="140" spans="1:14" s="18" customFormat="1"/>
    <row r="141" spans="1:14" s="18" customFormat="1">
      <c r="C141" s="82" t="s">
        <v>33</v>
      </c>
      <c r="D141" s="83"/>
      <c r="E141" s="83"/>
      <c r="F141" s="83"/>
      <c r="G141" s="83"/>
      <c r="H141" s="84"/>
      <c r="I141" s="82" t="s">
        <v>34</v>
      </c>
      <c r="J141" s="83"/>
      <c r="K141" s="83"/>
      <c r="L141" s="83"/>
      <c r="M141" s="83"/>
      <c r="N141" s="84"/>
    </row>
    <row r="142" spans="1:14" s="18" customFormat="1">
      <c r="C142" s="57"/>
      <c r="D142" s="57" t="s">
        <v>9</v>
      </c>
      <c r="E142" s="57"/>
      <c r="F142" s="57" t="s">
        <v>22</v>
      </c>
      <c r="G142" s="57"/>
      <c r="H142" s="57"/>
      <c r="I142" s="57"/>
      <c r="J142" s="57" t="s">
        <v>9</v>
      </c>
      <c r="K142" s="57"/>
      <c r="L142" s="57" t="s">
        <v>22</v>
      </c>
      <c r="M142" s="57"/>
      <c r="N142" s="57" t="s">
        <v>28</v>
      </c>
    </row>
    <row r="143" spans="1:14" s="18" customFormat="1">
      <c r="C143" s="58"/>
      <c r="D143" s="58" t="s">
        <v>23</v>
      </c>
      <c r="E143" s="58" t="s">
        <v>14</v>
      </c>
      <c r="F143" s="58" t="s">
        <v>24</v>
      </c>
      <c r="G143" s="58" t="s">
        <v>16</v>
      </c>
      <c r="H143" s="58" t="s">
        <v>25</v>
      </c>
      <c r="I143" s="58"/>
      <c r="J143" s="58" t="s">
        <v>23</v>
      </c>
      <c r="K143" s="58" t="s">
        <v>14</v>
      </c>
      <c r="L143" s="58" t="s">
        <v>24</v>
      </c>
      <c r="M143" s="58" t="s">
        <v>16</v>
      </c>
      <c r="N143" s="58" t="s">
        <v>25</v>
      </c>
    </row>
    <row r="144" spans="1:14" s="18" customFormat="1">
      <c r="C144" s="59" t="s">
        <v>26</v>
      </c>
      <c r="D144" s="60" t="s">
        <v>27</v>
      </c>
      <c r="E144" s="60" t="s">
        <v>18</v>
      </c>
      <c r="F144" s="60" t="s">
        <v>19</v>
      </c>
      <c r="G144" s="60" t="s">
        <v>21</v>
      </c>
      <c r="H144" s="60" t="s">
        <v>21</v>
      </c>
      <c r="I144" s="59" t="s">
        <v>26</v>
      </c>
      <c r="J144" s="60" t="s">
        <v>27</v>
      </c>
      <c r="K144" s="60" t="s">
        <v>18</v>
      </c>
      <c r="L144" s="60" t="s">
        <v>19</v>
      </c>
      <c r="M144" s="60" t="s">
        <v>21</v>
      </c>
      <c r="N144" s="60" t="s">
        <v>21</v>
      </c>
    </row>
    <row r="145" spans="1:14" s="18" customFormat="1">
      <c r="A145" s="18">
        <v>2019</v>
      </c>
      <c r="B145" s="18" t="s">
        <v>35</v>
      </c>
      <c r="C145" s="33">
        <f t="shared" ref="C145" ca="1" si="295">#REF!/$C145</f>
        <v>0.76633923459354736</v>
      </c>
      <c r="D145" s="33">
        <f t="shared" ref="D145" ca="1" si="296">#REF!/$C145</f>
        <v>0.63549956775206473</v>
      </c>
      <c r="E145" s="33">
        <f t="shared" ref="E145" ca="1" si="297">#REF!/$C145</f>
        <v>0.10373673985807007</v>
      </c>
      <c r="F145" s="33">
        <f t="shared" ref="F145" ca="1" si="298">#REF!/$C145</f>
        <v>-0.13271711853877804</v>
      </c>
      <c r="G145" s="33">
        <f t="shared" ref="G145" ca="1" si="299">#REF!/$C145</f>
        <v>0.74318694591883028</v>
      </c>
      <c r="H145" s="33">
        <f t="shared" ref="H145" ca="1" si="300">#REF!/$C145</f>
        <v>1.2980672283079131</v>
      </c>
      <c r="I145" s="33">
        <f t="shared" ref="I145" ca="1" si="301">#REF!/$J145</f>
        <v>0.57080184408796264</v>
      </c>
      <c r="J145" s="33">
        <f t="shared" ref="J145" ca="1" si="302">#REF!/$J145</f>
        <v>0.55992748219624644</v>
      </c>
      <c r="K145" s="33">
        <f t="shared" ref="K145" ca="1" si="303">#REF!/$J145</f>
        <v>0.13954941686735825</v>
      </c>
      <c r="L145" s="33">
        <f t="shared" ref="L145" ca="1" si="304">#REF!/$J145</f>
        <v>-0.12947988927531412</v>
      </c>
      <c r="M145" s="33">
        <f t="shared" ref="M145:N148" ca="1" si="305">A145/$J145</f>
        <v>1.0223757169994157</v>
      </c>
      <c r="N145" s="33">
        <f t="shared" ca="1" si="305"/>
        <v>1.452907887831079</v>
      </c>
    </row>
    <row r="146" spans="1:14" s="18" customFormat="1">
      <c r="B146" s="18" t="s">
        <v>36</v>
      </c>
      <c r="C146" s="33">
        <f t="shared" ref="C146" ca="1" si="306">#REF!/$C146</f>
        <v>0.88748801651413811</v>
      </c>
      <c r="D146" s="33">
        <f t="shared" ref="D146" ca="1" si="307">#REF!/$C146</f>
        <v>0.58191242308438451</v>
      </c>
      <c r="E146" s="33">
        <f t="shared" ref="E146" ca="1" si="308">#REF!/$C146</f>
        <v>2.2616534102787703E-2</v>
      </c>
      <c r="F146" s="33">
        <f t="shared" ref="F146" ca="1" si="309">#REF!/$C146</f>
        <v>-0.18909705258042825</v>
      </c>
      <c r="G146" s="33">
        <f t="shared" ref="G146" ca="1" si="310">#REF!/$C146</f>
        <v>0.38598407726688</v>
      </c>
      <c r="H146" s="33">
        <f t="shared" ref="H146" ca="1" si="311">#REF!/$C146</f>
        <v>0.54159517383352895</v>
      </c>
      <c r="I146" s="33">
        <f t="shared" ref="I146" ca="1" si="312">#REF!/$J146</f>
        <v>0.77956228827822005</v>
      </c>
      <c r="J146" s="33">
        <f t="shared" ref="J146" ca="1" si="313">#REF!/$J146</f>
        <v>0.5122941645622302</v>
      </c>
      <c r="K146" s="33">
        <f t="shared" ref="K146" ca="1" si="314">#REF!/$J146</f>
        <v>6.228744915775563E-2</v>
      </c>
      <c r="L146" s="33">
        <f t="shared" ref="L146" ca="1" si="315">#REF!/$J146</f>
        <v>-0.30581454540027958</v>
      </c>
      <c r="M146" s="33">
        <f t="shared" ca="1" si="305"/>
        <v>0.35992412422005965</v>
      </c>
      <c r="N146" s="33">
        <f t="shared" ca="1" si="305"/>
        <v>0.49691837550220447</v>
      </c>
    </row>
    <row r="147" spans="1:14" s="18" customFormat="1">
      <c r="B147" s="18" t="s">
        <v>37</v>
      </c>
      <c r="C147" s="33">
        <f t="shared" ref="C147" ca="1" si="316">#REF!/$C147</f>
        <v>0.99238033030824724</v>
      </c>
      <c r="D147" s="33">
        <f t="shared" ref="D147" ca="1" si="317">#REF!/$C147</f>
        <v>0.16976961475572933</v>
      </c>
      <c r="E147" s="33">
        <f t="shared" ref="E147" ca="1" si="318">#REF!/$C147</f>
        <v>0.45196558496050654</v>
      </c>
      <c r="F147" s="33">
        <f t="shared" ref="F147" ca="1" si="319">#REF!/$C147</f>
        <v>3.4951422713233953E-3</v>
      </c>
      <c r="G147" s="33">
        <f t="shared" ref="G147" ca="1" si="320">#REF!/$C147</f>
        <v>4.3507600204171673E-2</v>
      </c>
      <c r="H147" s="33">
        <f t="shared" ref="H147" ca="1" si="321">#REF!/$C147</f>
        <v>4.3507600204171673E-2</v>
      </c>
      <c r="I147" s="33">
        <f t="shared" ref="I147" ca="1" si="322">#REF!/$J147</f>
        <v>0.99238672001730288</v>
      </c>
      <c r="J147" s="33">
        <f t="shared" ref="J147" ca="1" si="323">#REF!/$J147</f>
        <v>0.16976316643235645</v>
      </c>
      <c r="K147" s="33">
        <f t="shared" ref="K147" ca="1" si="324">#REF!/$J147</f>
        <v>0.45196496160917049</v>
      </c>
      <c r="L147" s="33">
        <f t="shared" ref="L147" ca="1" si="325">#REF!/$J147</f>
        <v>3.5038390829458203E-3</v>
      </c>
      <c r="M147" s="33">
        <f t="shared" ca="1" si="305"/>
        <v>4.3516816264734512E-2</v>
      </c>
      <c r="N147" s="33">
        <f t="shared" ca="1" si="305"/>
        <v>4.3516816264734512E-2</v>
      </c>
    </row>
    <row r="148" spans="1:14" s="18" customFormat="1">
      <c r="B148" s="18" t="s">
        <v>38</v>
      </c>
      <c r="C148" s="33">
        <f t="shared" ref="C148" ca="1" si="326">#REF!/$C148</f>
        <v>0.82504787843961924</v>
      </c>
      <c r="D148" s="33">
        <f t="shared" ref="D148" ca="1" si="327">#REF!/$C148</f>
        <v>0.60442455027301356</v>
      </c>
      <c r="E148" s="33">
        <f t="shared" ref="E148" ca="1" si="328">#REF!/$C148</f>
        <v>2.6387692350490172E-2</v>
      </c>
      <c r="F148" s="33">
        <f t="shared" ref="F148" ca="1" si="329">#REF!/$C148</f>
        <v>-9.7355580109344531E-2</v>
      </c>
      <c r="G148" s="33">
        <f t="shared" ref="G148" ca="1" si="330">#REF!/$C148</f>
        <v>0.36044054249771146</v>
      </c>
      <c r="H148" s="33">
        <f t="shared" ref="H148" ca="1" si="331">#REF!/$C148</f>
        <v>0.36044054249771146</v>
      </c>
      <c r="I148" s="33">
        <f t="shared" ref="I148" ca="1" si="332">#REF!/$J148</f>
        <v>0.78831885360495302</v>
      </c>
      <c r="J148" s="33">
        <f t="shared" ref="J148" ca="1" si="333">#REF!/$J148</f>
        <v>0.57858581319486058</v>
      </c>
      <c r="K148" s="33">
        <f t="shared" ref="K148" ca="1" si="334">#REF!/$J148</f>
        <v>3.4103089008721124E-2</v>
      </c>
      <c r="L148" s="33">
        <f t="shared" ref="L148" ca="1" si="335">#REF!/$J148</f>
        <v>-7.8157246521536522E-2</v>
      </c>
      <c r="M148" s="33">
        <f t="shared" ca="1" si="305"/>
        <v>0.49235154117568736</v>
      </c>
      <c r="N148" s="33">
        <f t="shared" ca="1" si="305"/>
        <v>0.49235154117568736</v>
      </c>
    </row>
    <row r="149" spans="1:14" s="18" customFormat="1"/>
    <row r="150" spans="1:14" s="18" customFormat="1"/>
    <row r="151" spans="1:14" s="18" customFormat="1">
      <c r="B151" s="18" t="s">
        <v>39</v>
      </c>
      <c r="C151" s="82" t="s">
        <v>7</v>
      </c>
      <c r="D151" s="83"/>
      <c r="E151" s="83"/>
      <c r="F151" s="83"/>
      <c r="G151" s="84"/>
      <c r="H151" s="82" t="s">
        <v>8</v>
      </c>
      <c r="I151" s="83"/>
      <c r="J151" s="83"/>
      <c r="K151" s="83"/>
      <c r="L151" s="84"/>
    </row>
    <row r="152" spans="1:14" s="18" customFormat="1">
      <c r="B152" s="14"/>
      <c r="C152" s="57" t="s">
        <v>14</v>
      </c>
      <c r="D152" s="62" t="s">
        <v>15</v>
      </c>
      <c r="E152" s="62"/>
      <c r="F152" s="62" t="s">
        <v>16</v>
      </c>
      <c r="G152" s="62" t="s">
        <v>17</v>
      </c>
      <c r="H152" s="57" t="s">
        <v>14</v>
      </c>
      <c r="I152" s="62" t="s">
        <v>15</v>
      </c>
      <c r="J152" s="62"/>
      <c r="K152" s="62" t="s">
        <v>16</v>
      </c>
      <c r="L152" s="62" t="s">
        <v>17</v>
      </c>
    </row>
    <row r="153" spans="1:14" s="18" customFormat="1">
      <c r="C153" s="60" t="s">
        <v>18</v>
      </c>
      <c r="D153" s="63" t="s">
        <v>19</v>
      </c>
      <c r="E153" s="63" t="s">
        <v>20</v>
      </c>
      <c r="F153" s="63" t="s">
        <v>21</v>
      </c>
      <c r="G153" s="63" t="s">
        <v>21</v>
      </c>
      <c r="H153" s="60" t="s">
        <v>18</v>
      </c>
      <c r="I153" s="63" t="s">
        <v>19</v>
      </c>
      <c r="J153" s="63" t="s">
        <v>20</v>
      </c>
      <c r="K153" s="63" t="s">
        <v>21</v>
      </c>
      <c r="L153" s="63" t="s">
        <v>21</v>
      </c>
    </row>
    <row r="154" spans="1:14" s="18" customFormat="1">
      <c r="A154" s="18">
        <v>2019</v>
      </c>
      <c r="B154" s="18" t="s">
        <v>10</v>
      </c>
      <c r="C154" s="72">
        <v>375230</v>
      </c>
      <c r="D154" s="73">
        <v>-480056</v>
      </c>
      <c r="E154" s="73">
        <v>5597757</v>
      </c>
      <c r="F154" s="73">
        <v>2688209</v>
      </c>
      <c r="G154" s="73">
        <v>4695287</v>
      </c>
      <c r="H154" s="73">
        <v>674830</v>
      </c>
      <c r="I154" s="73">
        <v>-626136</v>
      </c>
      <c r="J154" s="73">
        <v>9238800</v>
      </c>
      <c r="K154" s="73">
        <v>4943982</v>
      </c>
      <c r="L154" s="73">
        <v>7025940</v>
      </c>
    </row>
    <row r="155" spans="1:14" s="18" customFormat="1">
      <c r="B155" s="18" t="s">
        <v>11</v>
      </c>
      <c r="C155" s="73">
        <v>30354</v>
      </c>
      <c r="D155" s="73">
        <v>-111989</v>
      </c>
      <c r="E155" s="72">
        <v>823115</v>
      </c>
      <c r="F155" s="73">
        <v>414618</v>
      </c>
      <c r="G155" s="74">
        <v>414618</v>
      </c>
      <c r="H155" s="73">
        <v>40981</v>
      </c>
      <c r="I155" s="73">
        <v>-93920</v>
      </c>
      <c r="J155" s="72">
        <v>945178</v>
      </c>
      <c r="K155" s="72">
        <v>591649</v>
      </c>
      <c r="L155" s="72">
        <v>591649</v>
      </c>
    </row>
    <row r="156" spans="1:14" s="18" customFormat="1">
      <c r="B156" s="18" t="s">
        <v>12</v>
      </c>
      <c r="C156" s="73">
        <v>12008</v>
      </c>
      <c r="D156" s="73">
        <v>-100399</v>
      </c>
      <c r="E156" s="73">
        <v>761038</v>
      </c>
      <c r="F156" s="73">
        <f t="shared" ref="F156" si="336">F154+F155</f>
        <v>3102827</v>
      </c>
      <c r="G156" s="73">
        <v>287554</v>
      </c>
      <c r="H156" s="73">
        <v>37565</v>
      </c>
      <c r="I156" s="73">
        <v>-184434</v>
      </c>
      <c r="J156" s="73">
        <v>931232</v>
      </c>
      <c r="K156" s="73">
        <v>217067</v>
      </c>
      <c r="L156" s="73">
        <v>299687</v>
      </c>
    </row>
    <row r="157" spans="1:14">
      <c r="A157" s="18"/>
      <c r="B157" s="18" t="s">
        <v>13</v>
      </c>
      <c r="C157" s="73">
        <v>20896.899999999998</v>
      </c>
      <c r="D157" s="73">
        <v>161.6</v>
      </c>
      <c r="E157" s="72">
        <v>112819</v>
      </c>
      <c r="F157" s="73">
        <v>2012</v>
      </c>
      <c r="G157" s="73">
        <v>2012</v>
      </c>
      <c r="H157" s="73">
        <v>20896.899999999998</v>
      </c>
      <c r="I157" s="73">
        <v>161.6</v>
      </c>
      <c r="J157" s="72">
        <v>112819</v>
      </c>
      <c r="K157" s="72">
        <v>2012</v>
      </c>
      <c r="L157" s="72">
        <v>2012</v>
      </c>
    </row>
    <row r="160" spans="1:14">
      <c r="A160" s="18"/>
      <c r="B160" s="18" t="s">
        <v>39</v>
      </c>
      <c r="C160" s="82" t="s">
        <v>7</v>
      </c>
      <c r="D160" s="83"/>
      <c r="E160" s="83"/>
      <c r="F160" s="83"/>
      <c r="G160" s="84"/>
      <c r="H160" s="82" t="s">
        <v>8</v>
      </c>
      <c r="I160" s="83"/>
      <c r="J160" s="83"/>
      <c r="K160" s="83"/>
      <c r="L160" s="84"/>
      <c r="M160" s="57" t="s">
        <v>28</v>
      </c>
    </row>
    <row r="161" spans="1:16">
      <c r="A161" s="18"/>
      <c r="B161" s="14"/>
      <c r="C161" s="57" t="s">
        <v>14</v>
      </c>
      <c r="D161" s="62" t="s">
        <v>15</v>
      </c>
      <c r="E161" s="62"/>
      <c r="F161" s="62" t="s">
        <v>16</v>
      </c>
      <c r="G161" s="62" t="s">
        <v>17</v>
      </c>
      <c r="H161" s="57" t="s">
        <v>14</v>
      </c>
      <c r="I161" s="62" t="s">
        <v>15</v>
      </c>
      <c r="J161" s="62"/>
      <c r="K161" s="62" t="s">
        <v>16</v>
      </c>
      <c r="L161" s="62" t="s">
        <v>17</v>
      </c>
      <c r="M161" s="58" t="s">
        <v>25</v>
      </c>
    </row>
    <row r="162" spans="1:16">
      <c r="A162" s="18"/>
      <c r="B162" s="18"/>
      <c r="C162" s="60" t="s">
        <v>18</v>
      </c>
      <c r="D162" s="63" t="s">
        <v>19</v>
      </c>
      <c r="E162" s="63" t="s">
        <v>20</v>
      </c>
      <c r="F162" s="63" t="s">
        <v>21</v>
      </c>
      <c r="G162" s="63" t="s">
        <v>21</v>
      </c>
      <c r="H162" s="60" t="s">
        <v>18</v>
      </c>
      <c r="I162" s="63" t="s">
        <v>19</v>
      </c>
      <c r="J162" s="63" t="s">
        <v>20</v>
      </c>
      <c r="K162" s="63" t="s">
        <v>21</v>
      </c>
      <c r="L162" s="63" t="s">
        <v>21</v>
      </c>
      <c r="M162" s="60" t="s">
        <v>21</v>
      </c>
      <c r="O162" s="53"/>
      <c r="P162" s="53"/>
    </row>
    <row r="163" spans="1:16">
      <c r="A163" s="18">
        <v>2020</v>
      </c>
      <c r="B163" s="18" t="s">
        <v>10</v>
      </c>
      <c r="C163" s="72">
        <v>373291</v>
      </c>
      <c r="D163" s="73">
        <v>-92585</v>
      </c>
      <c r="E163" s="73">
        <v>5828487</v>
      </c>
      <c r="F163" s="73"/>
      <c r="G163" s="73">
        <v>5129436</v>
      </c>
      <c r="H163" s="73">
        <v>572480</v>
      </c>
      <c r="I163" s="73">
        <v>-167237</v>
      </c>
      <c r="J163" s="73">
        <v>9450425</v>
      </c>
      <c r="K163" s="73"/>
      <c r="L163" s="73">
        <v>7233370</v>
      </c>
      <c r="M163" s="33">
        <v>1.41</v>
      </c>
      <c r="N163" s="73">
        <v>3115</v>
      </c>
      <c r="O163" s="53"/>
      <c r="P163" s="53"/>
    </row>
    <row r="164" spans="1:16">
      <c r="A164" s="18"/>
      <c r="B164" s="18" t="s">
        <v>11</v>
      </c>
      <c r="C164" s="73">
        <v>-15911</v>
      </c>
      <c r="D164" s="73">
        <v>-28638</v>
      </c>
      <c r="E164" s="72">
        <v>837048</v>
      </c>
      <c r="F164" s="73"/>
      <c r="G164" s="74">
        <v>483646</v>
      </c>
      <c r="H164" s="73">
        <v>-7872</v>
      </c>
      <c r="I164" s="73">
        <v>29637</v>
      </c>
      <c r="J164" s="72">
        <v>945599</v>
      </c>
      <c r="K164" s="72"/>
      <c r="L164" s="72">
        <v>653903</v>
      </c>
      <c r="M164" s="33">
        <v>0.53</v>
      </c>
      <c r="N164" s="72">
        <v>862</v>
      </c>
      <c r="O164" s="53"/>
      <c r="P164" s="53"/>
    </row>
    <row r="165" spans="1:16">
      <c r="A165" s="18"/>
      <c r="B165" s="18" t="s">
        <v>12</v>
      </c>
      <c r="C165" s="73">
        <v>22960</v>
      </c>
      <c r="D165" s="73">
        <v>-85133</v>
      </c>
      <c r="E165" s="73">
        <v>864359</v>
      </c>
      <c r="F165" s="73"/>
      <c r="G165" s="73">
        <v>405964</v>
      </c>
      <c r="H165" s="73">
        <v>51381</v>
      </c>
      <c r="I165" s="73">
        <v>-120048</v>
      </c>
      <c r="J165" s="73">
        <v>1048820</v>
      </c>
      <c r="K165" s="73"/>
      <c r="L165" s="73">
        <v>417268</v>
      </c>
      <c r="M165" s="33">
        <v>0.68</v>
      </c>
      <c r="N165" s="73">
        <v>507</v>
      </c>
      <c r="O165" s="53"/>
      <c r="P165" s="53"/>
    </row>
    <row r="166" spans="1:16">
      <c r="A166" s="18"/>
      <c r="B166" s="18" t="s">
        <v>13</v>
      </c>
      <c r="C166" s="73">
        <v>19257</v>
      </c>
      <c r="D166" s="73">
        <v>0</v>
      </c>
      <c r="E166" s="72">
        <v>131517</v>
      </c>
      <c r="F166" s="73"/>
      <c r="G166" s="73">
        <v>2118000</v>
      </c>
      <c r="H166" s="73">
        <v>19257</v>
      </c>
      <c r="I166" s="73">
        <v>0</v>
      </c>
      <c r="J166" s="72">
        <v>131517</v>
      </c>
      <c r="K166" s="72"/>
      <c r="L166" s="72">
        <v>2118000</v>
      </c>
      <c r="M166" s="33">
        <v>0.04</v>
      </c>
      <c r="N166" s="72">
        <v>54</v>
      </c>
      <c r="O166" s="53"/>
      <c r="P166" s="53"/>
    </row>
    <row r="167" spans="1:16">
      <c r="E167" s="94">
        <f>SUM(E163:E166)</f>
        <v>7661411</v>
      </c>
      <c r="G167" s="94">
        <f>SUM(G163:G166)</f>
        <v>8137046</v>
      </c>
      <c r="J167" s="94">
        <f>SUM(J163:J166)</f>
        <v>11576361</v>
      </c>
      <c r="L167" s="94">
        <f>SUM(L163:L166)</f>
        <v>10422541</v>
      </c>
      <c r="O167" s="53"/>
      <c r="P167" s="53"/>
    </row>
    <row r="168" spans="1:16">
      <c r="O168" s="53"/>
      <c r="P168" s="53"/>
    </row>
  </sheetData>
  <mergeCells count="32">
    <mergeCell ref="C160:G160"/>
    <mergeCell ref="H160:L160"/>
    <mergeCell ref="C68:H68"/>
    <mergeCell ref="I68:N68"/>
    <mergeCell ref="C60:G60"/>
    <mergeCell ref="H60:L60"/>
    <mergeCell ref="C132:G132"/>
    <mergeCell ref="H132:L132"/>
    <mergeCell ref="C97:G97"/>
    <mergeCell ref="H97:L97"/>
    <mergeCell ref="C105:H105"/>
    <mergeCell ref="I105:N105"/>
    <mergeCell ref="C114:G114"/>
    <mergeCell ref="H114:L114"/>
    <mergeCell ref="C123:H123"/>
    <mergeCell ref="I123:N123"/>
    <mergeCell ref="C151:G151"/>
    <mergeCell ref="H151:L151"/>
    <mergeCell ref="C8:G8"/>
    <mergeCell ref="H8:L8"/>
    <mergeCell ref="C26:G26"/>
    <mergeCell ref="H26:L26"/>
    <mergeCell ref="C141:H141"/>
    <mergeCell ref="I141:N141"/>
    <mergeCell ref="C43:G43"/>
    <mergeCell ref="H43:L43"/>
    <mergeCell ref="C17:H17"/>
    <mergeCell ref="I17:N17"/>
    <mergeCell ref="C51:H51"/>
    <mergeCell ref="I51:N51"/>
    <mergeCell ref="C78:G78"/>
    <mergeCell ref="H78:L78"/>
  </mergeCells>
  <hyperlinks>
    <hyperlink ref="B5" r:id="rId1" xr:uid="{C81F09D4-9FD3-4439-82B7-6D195D173AC3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F140"/>
  <sheetViews>
    <sheetView topLeftCell="C5" zoomScale="115" zoomScaleNormal="115" workbookViewId="0">
      <selection activeCell="J54" sqref="J54"/>
    </sheetView>
  </sheetViews>
  <sheetFormatPr defaultRowHeight="13.8"/>
  <cols>
    <col min="3" max="3" width="18" customWidth="1"/>
    <col min="5" max="5" width="13.09765625" customWidth="1"/>
    <col min="6" max="6" width="10.59765625" customWidth="1"/>
    <col min="8" max="8" width="10.5" bestFit="1" customWidth="1"/>
    <col min="18" max="32" width="9" style="5"/>
  </cols>
  <sheetData>
    <row r="1" spans="1:14" s="4" customFormat="1" ht="18">
      <c r="A1" s="3" t="s">
        <v>0</v>
      </c>
    </row>
    <row r="2" spans="1:14" ht="18">
      <c r="A2" s="2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4.4">
      <c r="A3" s="1" t="s">
        <v>2</v>
      </c>
      <c r="B3" s="47" t="s">
        <v>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4.4">
      <c r="A4" s="1" t="s">
        <v>4</v>
      </c>
      <c r="B4" s="47" t="s">
        <v>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4">
      <c r="A5" s="1"/>
      <c r="B5" s="43" t="s">
        <v>31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4.4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4.4">
      <c r="A7" s="1"/>
      <c r="B7" s="5" t="s">
        <v>28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14.4">
      <c r="A8" s="1"/>
      <c r="B8" s="36"/>
      <c r="C8" s="36">
        <v>2011</v>
      </c>
      <c r="D8" s="36">
        <v>2012</v>
      </c>
      <c r="E8" s="36">
        <v>2013</v>
      </c>
      <c r="F8" s="36">
        <v>2014</v>
      </c>
      <c r="G8" s="36">
        <v>2015</v>
      </c>
      <c r="H8" s="36">
        <v>2016</v>
      </c>
      <c r="I8" s="36">
        <v>2017</v>
      </c>
      <c r="J8" s="36">
        <v>2018</v>
      </c>
      <c r="K8" s="36">
        <v>2019</v>
      </c>
      <c r="L8" s="36">
        <v>2020</v>
      </c>
      <c r="M8" s="5"/>
      <c r="N8" s="5"/>
    </row>
    <row r="9" spans="1:14" ht="14.4">
      <c r="A9" s="1"/>
      <c r="B9" s="37" t="s">
        <v>10</v>
      </c>
      <c r="C9" s="19">
        <v>2.4534330679928305</v>
      </c>
      <c r="D9" s="39">
        <v>2.2102312024874902</v>
      </c>
      <c r="E9" s="30">
        <v>2.0733568733536361</v>
      </c>
      <c r="F9" s="33">
        <v>1.9268092066563181</v>
      </c>
      <c r="G9" s="33">
        <v>1.9993477992683424</v>
      </c>
      <c r="H9" s="35">
        <v>1.7842858129600285</v>
      </c>
      <c r="I9" s="19">
        <v>1.57</v>
      </c>
      <c r="J9" s="50">
        <v>1.4839725434854538</v>
      </c>
      <c r="K9" s="50">
        <v>1.45</v>
      </c>
      <c r="L9" s="50">
        <v>1.41</v>
      </c>
      <c r="M9" s="5"/>
      <c r="N9" s="5"/>
    </row>
    <row r="10" spans="1:14" s="5" customFormat="1" ht="14.4">
      <c r="A10" s="1"/>
      <c r="B10" s="37" t="s">
        <v>11</v>
      </c>
      <c r="C10" s="19">
        <v>0.57418217857763998</v>
      </c>
      <c r="D10" s="39">
        <v>0.66309781212536389</v>
      </c>
      <c r="E10" s="30">
        <v>0.61045643957747842</v>
      </c>
      <c r="F10" s="33">
        <v>0.61927288608045372</v>
      </c>
      <c r="G10" s="33">
        <v>0.62407070185746016</v>
      </c>
      <c r="H10" s="35">
        <v>0.58256062888885218</v>
      </c>
      <c r="I10" s="19">
        <v>0.51</v>
      </c>
      <c r="J10" s="44">
        <v>0.48310890369386927</v>
      </c>
      <c r="K10" s="54">
        <v>0.49</v>
      </c>
      <c r="L10" s="54">
        <v>0.53</v>
      </c>
    </row>
    <row r="11" spans="1:14" ht="14.4">
      <c r="A11" s="1"/>
      <c r="B11" s="37" t="s">
        <v>12</v>
      </c>
      <c r="C11" s="19">
        <v>0.43659387953432099</v>
      </c>
      <c r="D11" s="39">
        <v>0.46554220817661041</v>
      </c>
      <c r="E11" s="30">
        <v>0.38969831643934583</v>
      </c>
      <c r="F11" s="33">
        <v>0.68014337470130271</v>
      </c>
      <c r="G11" s="33">
        <v>0.55483618486223385</v>
      </c>
      <c r="H11" s="35">
        <v>0.54939047158828824</v>
      </c>
      <c r="I11" s="19">
        <v>0.47</v>
      </c>
      <c r="J11" s="44">
        <v>0.37434140459030435</v>
      </c>
      <c r="K11" s="33">
        <v>0.5</v>
      </c>
      <c r="L11" s="33">
        <v>0.68</v>
      </c>
      <c r="M11" s="18"/>
      <c r="N11" s="5"/>
    </row>
    <row r="12" spans="1:14">
      <c r="A12" s="5"/>
      <c r="B12" s="37" t="s">
        <v>13</v>
      </c>
      <c r="C12" s="19">
        <v>6.2080559725030168E-2</v>
      </c>
      <c r="D12" s="39">
        <v>3.3125371360665477E-2</v>
      </c>
      <c r="E12" s="30">
        <v>4.054258866323128E-2</v>
      </c>
      <c r="F12" s="33">
        <v>0.25227164908951577</v>
      </c>
      <c r="G12" s="33">
        <v>0.21953063371022877</v>
      </c>
      <c r="H12" s="35">
        <v>0.16572965702757228</v>
      </c>
      <c r="I12" s="19">
        <v>0.16</v>
      </c>
      <c r="J12" s="44">
        <v>0.10494212786470759</v>
      </c>
      <c r="K12" s="19">
        <v>0.04</v>
      </c>
      <c r="L12" s="19">
        <v>0.04</v>
      </c>
      <c r="M12" s="19"/>
      <c r="N12" s="5"/>
    </row>
    <row r="13" spans="1:14">
      <c r="A13" s="26"/>
      <c r="B13" s="5"/>
      <c r="C13" s="6"/>
      <c r="D13" s="6"/>
      <c r="E13" s="6"/>
      <c r="F13" s="6"/>
      <c r="G13" s="6"/>
      <c r="H13" s="5"/>
      <c r="I13" s="5"/>
      <c r="J13" s="19"/>
      <c r="K13" s="19"/>
      <c r="L13" s="19"/>
      <c r="M13" s="19"/>
      <c r="N13" s="5"/>
    </row>
    <row r="14" spans="1:14" ht="15.6">
      <c r="A14" s="26"/>
      <c r="B14" s="22"/>
      <c r="C14" s="16"/>
      <c r="D14" s="16"/>
      <c r="E14" s="16"/>
      <c r="F14" s="16"/>
      <c r="G14" s="16"/>
      <c r="H14" s="16"/>
      <c r="I14" s="16"/>
      <c r="J14" s="19"/>
      <c r="K14" s="19"/>
      <c r="L14" s="19"/>
      <c r="M14" s="19"/>
      <c r="N14" s="5"/>
    </row>
    <row r="15" spans="1:14">
      <c r="A15" s="26"/>
      <c r="B15" s="37" t="s">
        <v>20</v>
      </c>
      <c r="C15" s="17"/>
      <c r="D15" s="17"/>
      <c r="E15" s="17"/>
      <c r="F15" s="17"/>
      <c r="G15" s="17"/>
      <c r="H15" s="17"/>
      <c r="I15" s="17"/>
      <c r="J15" s="19"/>
      <c r="K15" s="19"/>
      <c r="L15" s="19"/>
      <c r="M15" s="19"/>
      <c r="N15" s="5"/>
    </row>
    <row r="16" spans="1:14">
      <c r="A16" s="26"/>
      <c r="B16" s="36"/>
      <c r="C16" s="36">
        <v>2011</v>
      </c>
      <c r="D16" s="36">
        <v>2012</v>
      </c>
      <c r="E16" s="36">
        <v>2013</v>
      </c>
      <c r="F16" s="36">
        <v>2014</v>
      </c>
      <c r="G16" s="36">
        <v>2015</v>
      </c>
      <c r="H16" s="36">
        <v>2016</v>
      </c>
      <c r="I16" s="36">
        <v>2017</v>
      </c>
      <c r="J16" s="36">
        <v>2018</v>
      </c>
      <c r="K16" s="36">
        <v>2019</v>
      </c>
      <c r="L16" s="36">
        <v>2020</v>
      </c>
      <c r="M16" s="5"/>
      <c r="N16" s="5"/>
    </row>
    <row r="17" spans="1:31">
      <c r="A17" s="38"/>
      <c r="B17" s="36" t="s">
        <v>10</v>
      </c>
      <c r="C17" s="15">
        <v>2534820.833333333</v>
      </c>
      <c r="D17" s="15">
        <v>2546513.2681564246</v>
      </c>
      <c r="E17" s="15">
        <v>2169322.820694543</v>
      </c>
      <c r="F17" s="15">
        <v>2234996</v>
      </c>
      <c r="G17" s="15">
        <v>2539394</v>
      </c>
      <c r="H17" s="15">
        <v>2619516.7060411745</v>
      </c>
      <c r="I17" s="15">
        <v>2590033</v>
      </c>
      <c r="J17" s="15">
        <v>2969813.9381985534</v>
      </c>
      <c r="K17" s="15">
        <v>3037081</v>
      </c>
      <c r="L17" s="15">
        <v>3119000</v>
      </c>
      <c r="M17" s="14"/>
      <c r="N17" s="5"/>
      <c r="O17" s="5"/>
      <c r="P17" s="5"/>
      <c r="Q17" s="5"/>
    </row>
    <row r="18" spans="1:31">
      <c r="A18" s="38"/>
      <c r="B18" s="36" t="s">
        <v>11</v>
      </c>
      <c r="C18" s="15">
        <v>790385.29139083996</v>
      </c>
      <c r="D18" s="15">
        <v>798634.57330415759</v>
      </c>
      <c r="E18" s="15">
        <v>786249.72737186472</v>
      </c>
      <c r="F18" s="15">
        <v>891523</v>
      </c>
      <c r="G18" s="15">
        <v>843731</v>
      </c>
      <c r="H18" s="15">
        <v>876049.18032786879</v>
      </c>
      <c r="I18" s="15">
        <v>913314</v>
      </c>
      <c r="J18" s="15">
        <v>987582.774049217</v>
      </c>
      <c r="K18" s="15">
        <v>1057246</v>
      </c>
      <c r="L18" s="17">
        <v>2349000</v>
      </c>
      <c r="M18" s="14"/>
      <c r="N18" s="5"/>
      <c r="O18" s="5"/>
      <c r="P18" s="5"/>
      <c r="Q18" s="5"/>
    </row>
    <row r="19" spans="1:31">
      <c r="A19" s="38"/>
      <c r="B19" s="36" t="s">
        <v>12</v>
      </c>
      <c r="C19" s="15">
        <v>1220163.2124352332</v>
      </c>
      <c r="D19" s="15">
        <v>1259113.7566137565</v>
      </c>
      <c r="E19" s="15">
        <v>1312517.5202156333</v>
      </c>
      <c r="F19" s="15">
        <v>1403939</v>
      </c>
      <c r="G19" s="15">
        <v>1330953</v>
      </c>
      <c r="H19" s="15">
        <v>1419844.7058823528</v>
      </c>
      <c r="I19" s="15">
        <v>1389982</v>
      </c>
      <c r="J19" s="15">
        <v>1602241.0358565736</v>
      </c>
      <c r="K19" s="15">
        <v>1836750</v>
      </c>
      <c r="L19" s="17">
        <v>1639000</v>
      </c>
      <c r="M19" s="14"/>
      <c r="N19" s="5"/>
      <c r="O19" s="5"/>
      <c r="P19" s="5"/>
      <c r="Q19" s="5"/>
    </row>
    <row r="20" spans="1:31">
      <c r="A20" s="38"/>
      <c r="B20" s="36" t="s">
        <v>13</v>
      </c>
      <c r="C20" s="15">
        <v>1069584.375</v>
      </c>
      <c r="D20" s="15">
        <v>1269109.0909090908</v>
      </c>
      <c r="E20" s="15">
        <v>1396400</v>
      </c>
      <c r="F20" s="15">
        <v>738559</v>
      </c>
      <c r="G20" s="15">
        <v>879500</v>
      </c>
      <c r="H20" s="15">
        <v>1156372.8813559322</v>
      </c>
      <c r="I20" s="15">
        <v>1376433</v>
      </c>
      <c r="J20" s="15">
        <v>1748834.5454545454</v>
      </c>
      <c r="K20" s="15">
        <v>2051255</v>
      </c>
      <c r="L20" s="15">
        <v>981000</v>
      </c>
      <c r="M20" s="14"/>
      <c r="N20" s="33"/>
      <c r="O20" s="5"/>
      <c r="P20" s="5"/>
      <c r="Q20" s="5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1">
      <c r="A21" s="14"/>
      <c r="B21" s="14"/>
      <c r="C21" s="5"/>
      <c r="D21" s="5"/>
      <c r="E21" s="5"/>
      <c r="F21" s="5"/>
      <c r="G21" s="5"/>
      <c r="H21" s="5"/>
      <c r="I21" s="15"/>
      <c r="J21" s="15"/>
      <c r="K21" s="15"/>
      <c r="L21" s="15"/>
      <c r="M21" s="14"/>
      <c r="N21" s="33"/>
      <c r="O21" s="5"/>
      <c r="P21" s="5"/>
      <c r="Q21" s="5"/>
    </row>
    <row r="22" spans="1:31">
      <c r="A22" s="14"/>
      <c r="B22" s="14" t="s">
        <v>29</v>
      </c>
      <c r="C22" s="21"/>
      <c r="D22" s="21"/>
      <c r="E22" s="21"/>
      <c r="F22" s="21"/>
      <c r="G22" s="21"/>
      <c r="H22" s="14"/>
      <c r="I22" s="14"/>
      <c r="J22" s="15"/>
      <c r="K22" s="15"/>
      <c r="L22" s="15"/>
      <c r="M22" s="14"/>
      <c r="N22" s="33"/>
      <c r="O22" s="5"/>
      <c r="P22" s="5"/>
      <c r="Q22" s="5"/>
    </row>
    <row r="23" spans="1:31">
      <c r="A23" s="14"/>
      <c r="B23" s="36"/>
      <c r="C23" s="36">
        <v>2011</v>
      </c>
      <c r="D23" s="36">
        <v>2012</v>
      </c>
      <c r="E23" s="36">
        <v>2013</v>
      </c>
      <c r="F23" s="36">
        <v>2014</v>
      </c>
      <c r="G23" s="36">
        <v>2015</v>
      </c>
      <c r="H23" s="36">
        <v>2016</v>
      </c>
      <c r="I23" s="36">
        <v>2017</v>
      </c>
      <c r="J23" s="36">
        <v>2018</v>
      </c>
      <c r="K23" s="36">
        <v>2019</v>
      </c>
      <c r="L23" s="36">
        <v>2020</v>
      </c>
      <c r="M23" s="14"/>
      <c r="N23" s="33"/>
      <c r="O23" s="5"/>
      <c r="P23" s="5"/>
      <c r="Q23" s="5"/>
    </row>
    <row r="24" spans="1:31" s="5" customFormat="1">
      <c r="A24" s="14"/>
      <c r="B24" s="36" t="s">
        <v>10</v>
      </c>
      <c r="C24" s="15">
        <v>2052437.1527777775</v>
      </c>
      <c r="D24" s="15">
        <v>2053070.1815642461</v>
      </c>
      <c r="E24" s="15">
        <v>1997307.5832742737</v>
      </c>
      <c r="F24" s="15">
        <v>2042842</v>
      </c>
      <c r="G24" s="15">
        <v>2420963.1858407077</v>
      </c>
      <c r="H24" s="15">
        <v>2388807.6274046577</v>
      </c>
      <c r="I24" s="15">
        <v>2161490</v>
      </c>
      <c r="J24" s="15">
        <v>2302925.3780407626</v>
      </c>
      <c r="K24" s="15">
        <v>2309645</v>
      </c>
      <c r="L24" s="15">
        <v>2387251</v>
      </c>
      <c r="M24" s="14"/>
      <c r="N24" s="33"/>
    </row>
    <row r="25" spans="1:31">
      <c r="A25" s="14"/>
      <c r="B25" s="36" t="s">
        <v>11</v>
      </c>
      <c r="C25" s="15">
        <v>465656.70789752092</v>
      </c>
      <c r="D25" s="15">
        <v>542225.38293216634</v>
      </c>
      <c r="E25" s="15">
        <v>549557.25190839684</v>
      </c>
      <c r="F25" s="15">
        <v>625230</v>
      </c>
      <c r="G25" s="15">
        <v>628298.47494553367</v>
      </c>
      <c r="H25" s="15">
        <v>654568.30601092894</v>
      </c>
      <c r="I25" s="15">
        <v>589912</v>
      </c>
      <c r="J25" s="15">
        <v>608099.55257270695</v>
      </c>
      <c r="K25" s="15">
        <v>661800</v>
      </c>
      <c r="L25" s="15">
        <v>767492</v>
      </c>
      <c r="M25" s="14"/>
      <c r="N25" s="5"/>
      <c r="O25" s="5"/>
      <c r="P25" s="5"/>
      <c r="Q25" s="5"/>
    </row>
    <row r="26" spans="1:31" s="5" customFormat="1">
      <c r="A26" s="14"/>
      <c r="B26" s="36" t="s">
        <v>12</v>
      </c>
      <c r="C26" s="15">
        <v>342178.75647668395</v>
      </c>
      <c r="D26" s="15">
        <v>405690.47619047621</v>
      </c>
      <c r="E26" s="15">
        <v>383832.88409703504</v>
      </c>
      <c r="F26" s="15">
        <v>625463</v>
      </c>
      <c r="G26" s="15">
        <v>555985.29411764711</v>
      </c>
      <c r="H26" s="15">
        <v>588520</v>
      </c>
      <c r="I26" s="15">
        <v>491639</v>
      </c>
      <c r="J26" s="15">
        <v>396998.00796812749</v>
      </c>
      <c r="K26" s="15">
        <v>591099</v>
      </c>
      <c r="L26" s="15">
        <v>885919</v>
      </c>
      <c r="M26" s="14"/>
    </row>
    <row r="27" spans="1:31" s="5" customFormat="1">
      <c r="A27" s="14"/>
      <c r="B27" s="36" t="s">
        <v>13</v>
      </c>
      <c r="C27" s="15">
        <v>24387.873424183235</v>
      </c>
      <c r="D27" s="15">
        <v>16218.181818181818</v>
      </c>
      <c r="E27" s="15">
        <v>19454.545454545452</v>
      </c>
      <c r="F27" s="15">
        <v>117169</v>
      </c>
      <c r="G27" s="15">
        <v>111316.66666666666</v>
      </c>
      <c r="H27" s="15">
        <v>104423.72881355933</v>
      </c>
      <c r="I27" s="15">
        <v>103367</v>
      </c>
      <c r="J27" s="15">
        <v>77578.181818181823</v>
      </c>
      <c r="K27" s="15">
        <v>36582</v>
      </c>
      <c r="L27" s="15">
        <v>37804</v>
      </c>
      <c r="M27" s="14"/>
    </row>
    <row r="28" spans="1:31" s="5" customFormat="1">
      <c r="A28" s="14"/>
      <c r="B28" s="14"/>
      <c r="C28" s="21"/>
      <c r="D28" s="21"/>
      <c r="E28" s="21"/>
      <c r="F28" s="21"/>
      <c r="G28" s="21"/>
      <c r="H28" s="14"/>
      <c r="I28" s="14"/>
      <c r="J28" s="15"/>
      <c r="K28" s="14"/>
      <c r="L28" s="14"/>
      <c r="M28" s="14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s="5" customFormat="1">
      <c r="A29" s="14"/>
      <c r="L29" s="14"/>
      <c r="M29" s="14"/>
    </row>
    <row r="30" spans="1:31" s="11" customFormat="1">
      <c r="B30" s="11" t="s">
        <v>20</v>
      </c>
    </row>
    <row r="31" spans="1:31" s="11" customFormat="1">
      <c r="B31" s="11" t="s">
        <v>30</v>
      </c>
      <c r="C31" s="36" t="s">
        <v>10</v>
      </c>
      <c r="D31" s="36" t="s">
        <v>11</v>
      </c>
      <c r="E31" s="36" t="s">
        <v>12</v>
      </c>
      <c r="F31" s="36" t="s">
        <v>13</v>
      </c>
    </row>
    <row r="32" spans="1:31" s="11" customFormat="1">
      <c r="B32" s="36">
        <v>2011</v>
      </c>
      <c r="C32" s="15">
        <v>2534820.833333333</v>
      </c>
      <c r="D32" s="15">
        <v>790385.29139083996</v>
      </c>
      <c r="E32" s="15">
        <v>1220163.2124352332</v>
      </c>
      <c r="F32" s="15">
        <v>1069584.375</v>
      </c>
    </row>
    <row r="33" spans="2:17" s="11" customFormat="1">
      <c r="B33" s="36">
        <v>2012</v>
      </c>
      <c r="C33" s="15">
        <v>2546513.2681564246</v>
      </c>
      <c r="D33" s="15">
        <v>798634.57330415759</v>
      </c>
      <c r="E33" s="15">
        <v>1259113.7566137565</v>
      </c>
      <c r="F33" s="15">
        <v>1269109.0909090908</v>
      </c>
    </row>
    <row r="34" spans="2:17" s="11" customFormat="1">
      <c r="B34" s="36">
        <v>2013</v>
      </c>
      <c r="C34" s="15">
        <v>2169322.820694543</v>
      </c>
      <c r="D34" s="15">
        <v>786249.72737186472</v>
      </c>
      <c r="E34" s="15">
        <v>1312517.5202156333</v>
      </c>
      <c r="F34" s="15">
        <v>1396400</v>
      </c>
    </row>
    <row r="35" spans="2:17" s="11" customFormat="1">
      <c r="B35" s="36">
        <v>2014</v>
      </c>
      <c r="C35" s="15">
        <v>2234996</v>
      </c>
      <c r="D35" s="15">
        <v>891523</v>
      </c>
      <c r="E35" s="15">
        <v>1403939</v>
      </c>
      <c r="F35" s="15">
        <v>738559</v>
      </c>
    </row>
    <row r="36" spans="2:17" s="11" customFormat="1">
      <c r="B36" s="36">
        <v>2015</v>
      </c>
      <c r="C36" s="15">
        <v>2539394</v>
      </c>
      <c r="D36" s="15">
        <v>843731</v>
      </c>
      <c r="E36" s="15">
        <v>1330953</v>
      </c>
      <c r="F36" s="15">
        <v>879500</v>
      </c>
      <c r="G36" s="79"/>
    </row>
    <row r="37" spans="2:17" s="11" customFormat="1">
      <c r="B37" s="36">
        <v>2016</v>
      </c>
      <c r="C37" s="15">
        <v>2619516.7060411745</v>
      </c>
      <c r="D37" s="15">
        <v>876049.18032786879</v>
      </c>
      <c r="E37" s="15">
        <v>1419844.7058823528</v>
      </c>
      <c r="F37" s="15">
        <v>1156372.8813559322</v>
      </c>
      <c r="G37" s="53"/>
    </row>
    <row r="38" spans="2:17" s="11" customFormat="1">
      <c r="B38" s="36">
        <v>2017</v>
      </c>
      <c r="C38" s="15">
        <v>2590033</v>
      </c>
      <c r="D38" s="15">
        <v>913314</v>
      </c>
      <c r="E38" s="15">
        <v>1389982</v>
      </c>
      <c r="F38" s="15">
        <v>1376433</v>
      </c>
      <c r="G38" s="79"/>
    </row>
    <row r="39" spans="2:17" s="11" customFormat="1">
      <c r="B39" s="45">
        <v>2018</v>
      </c>
      <c r="C39" s="15">
        <v>2969813.9381985534</v>
      </c>
      <c r="D39" s="15">
        <v>987582.774049217</v>
      </c>
      <c r="E39" s="15">
        <v>1602241.0358565736</v>
      </c>
      <c r="F39" s="15">
        <v>1748834.5454545454</v>
      </c>
      <c r="G39" s="53"/>
    </row>
    <row r="40" spans="2:17" s="11" customFormat="1">
      <c r="B40" s="45">
        <v>2019</v>
      </c>
      <c r="C40" s="24">
        <v>3037081</v>
      </c>
      <c r="D40" s="24">
        <v>1057246</v>
      </c>
      <c r="E40" s="24">
        <v>1836750</v>
      </c>
      <c r="F40" s="24">
        <v>2051255</v>
      </c>
    </row>
    <row r="41" spans="2:17" s="11" customFormat="1">
      <c r="B41" s="45">
        <v>2020</v>
      </c>
      <c r="C41" s="15">
        <v>3119000</v>
      </c>
      <c r="D41" s="17">
        <v>2349000</v>
      </c>
      <c r="E41" s="17">
        <v>1639000</v>
      </c>
      <c r="F41" s="15">
        <v>981000</v>
      </c>
    </row>
    <row r="42" spans="2:17">
      <c r="B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2:17">
      <c r="B43" s="11" t="s">
        <v>28</v>
      </c>
      <c r="D43" s="11"/>
      <c r="E43" s="11"/>
      <c r="F43" s="11"/>
      <c r="G43" s="48"/>
      <c r="H43" s="48"/>
      <c r="I43" s="48"/>
      <c r="J43" s="48"/>
      <c r="K43" s="48"/>
      <c r="L43" s="48"/>
      <c r="M43" s="48"/>
      <c r="N43" s="48"/>
      <c r="O43" s="48"/>
      <c r="P43" s="5"/>
      <c r="Q43" s="5"/>
    </row>
    <row r="44" spans="2:17">
      <c r="B44" s="11" t="s">
        <v>30</v>
      </c>
      <c r="C44" s="36" t="s">
        <v>10</v>
      </c>
      <c r="D44" s="36" t="s">
        <v>11</v>
      </c>
      <c r="E44" s="36" t="s">
        <v>12</v>
      </c>
      <c r="F44" s="36" t="s">
        <v>13</v>
      </c>
      <c r="G44" s="49"/>
      <c r="H44" s="18"/>
      <c r="I44" s="18"/>
      <c r="J44" s="18"/>
      <c r="K44" s="18"/>
      <c r="L44" s="18"/>
      <c r="M44" s="18"/>
      <c r="N44" s="18"/>
      <c r="O44" s="18"/>
      <c r="P44" s="5"/>
      <c r="Q44" s="5"/>
    </row>
    <row r="45" spans="2:17">
      <c r="B45" s="36">
        <v>2011</v>
      </c>
      <c r="C45" s="19">
        <v>2.4534330679928305</v>
      </c>
      <c r="D45" s="19">
        <v>0.57418217857763998</v>
      </c>
      <c r="E45" s="19">
        <v>0.43659387953432099</v>
      </c>
      <c r="F45" s="19">
        <v>6.2080559725030168E-2</v>
      </c>
      <c r="G45" s="49"/>
      <c r="H45" s="18"/>
      <c r="I45" s="18"/>
      <c r="J45" s="18"/>
      <c r="K45" s="18"/>
      <c r="L45" s="18"/>
      <c r="M45" s="18"/>
      <c r="N45" s="18"/>
      <c r="O45" s="18"/>
      <c r="P45" s="5"/>
      <c r="Q45" s="5"/>
    </row>
    <row r="46" spans="2:17">
      <c r="B46" s="36">
        <v>2012</v>
      </c>
      <c r="C46" s="39">
        <v>2.2102312024874902</v>
      </c>
      <c r="D46" s="39">
        <v>0.66309781212536389</v>
      </c>
      <c r="E46" s="39">
        <v>0.46554220817661041</v>
      </c>
      <c r="F46" s="39">
        <v>3.3125371360665477E-2</v>
      </c>
      <c r="G46" s="49"/>
      <c r="H46" s="18"/>
      <c r="I46" s="18"/>
      <c r="J46" s="18"/>
      <c r="K46" s="18"/>
      <c r="L46" s="18"/>
      <c r="M46" s="18"/>
      <c r="N46" s="18"/>
      <c r="O46" s="18"/>
      <c r="P46" s="5"/>
      <c r="Q46" s="5"/>
    </row>
    <row r="47" spans="2:17">
      <c r="B47" s="36">
        <v>2013</v>
      </c>
      <c r="C47" s="30">
        <v>2.0733568733536361</v>
      </c>
      <c r="D47" s="30">
        <v>0.61045643957747842</v>
      </c>
      <c r="E47" s="30">
        <v>0.38969831643934583</v>
      </c>
      <c r="F47" s="30">
        <v>4.054258866323128E-2</v>
      </c>
      <c r="G47" s="49"/>
      <c r="H47" s="73"/>
      <c r="I47" s="18"/>
      <c r="J47" s="18"/>
      <c r="K47" s="18"/>
      <c r="L47" s="18"/>
      <c r="M47" s="18"/>
      <c r="N47" s="18"/>
      <c r="O47" s="18"/>
      <c r="P47" s="5"/>
      <c r="Q47" s="5"/>
    </row>
    <row r="48" spans="2:17">
      <c r="B48" s="36">
        <v>2014</v>
      </c>
      <c r="C48" s="75">
        <v>1.9268092066563181</v>
      </c>
      <c r="D48" s="75">
        <v>0.61927288608045372</v>
      </c>
      <c r="E48" s="75">
        <v>0.68014337470130271</v>
      </c>
      <c r="F48" s="75">
        <v>0.25227164908951577</v>
      </c>
      <c r="G48" s="5"/>
      <c r="H48" s="72"/>
      <c r="I48" s="5"/>
      <c r="J48" s="5"/>
      <c r="K48" s="5"/>
      <c r="L48" s="5"/>
      <c r="M48" s="5"/>
      <c r="N48" s="5"/>
      <c r="O48" s="5"/>
      <c r="P48" s="5"/>
      <c r="Q48" s="5"/>
    </row>
    <row r="49" spans="2:28">
      <c r="B49" s="36">
        <v>2015</v>
      </c>
      <c r="C49" s="75">
        <v>1.9993477992683424</v>
      </c>
      <c r="D49" s="75">
        <v>0.62407070185746016</v>
      </c>
      <c r="E49" s="75">
        <v>0.55483618486223385</v>
      </c>
      <c r="F49" s="75">
        <v>0.21953063371022877</v>
      </c>
      <c r="G49" s="5"/>
      <c r="H49" s="73"/>
      <c r="I49" s="5"/>
      <c r="J49" s="5"/>
      <c r="K49" s="5"/>
      <c r="L49" s="5"/>
      <c r="M49" s="5"/>
      <c r="N49" s="5"/>
      <c r="O49" s="5"/>
      <c r="P49" s="5"/>
      <c r="Q49" s="5"/>
    </row>
    <row r="50" spans="2:28">
      <c r="B50" s="36">
        <v>2016</v>
      </c>
      <c r="C50" s="76">
        <v>1.7842858129600285</v>
      </c>
      <c r="D50" s="76">
        <v>0.58256062888885218</v>
      </c>
      <c r="E50" s="76">
        <v>0.54939047158828824</v>
      </c>
      <c r="F50" s="76">
        <v>0.16572965702757228</v>
      </c>
      <c r="G50" s="5"/>
      <c r="H50" s="72"/>
      <c r="I50" s="5"/>
      <c r="J50" s="5"/>
      <c r="K50" s="5"/>
      <c r="L50" s="5"/>
      <c r="M50" s="5"/>
      <c r="N50" s="5"/>
      <c r="O50" s="5"/>
      <c r="P50" s="5"/>
      <c r="Q50" s="5"/>
    </row>
    <row r="51" spans="2:28">
      <c r="B51" s="36">
        <v>2017</v>
      </c>
      <c r="C51" s="19">
        <v>1.57</v>
      </c>
      <c r="D51" s="19">
        <v>0.51</v>
      </c>
      <c r="E51" s="19">
        <v>0.47</v>
      </c>
      <c r="F51" s="19">
        <v>0.16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spans="2:28">
      <c r="B52" s="36">
        <v>2018</v>
      </c>
      <c r="C52" s="77">
        <v>1.4839725434854538</v>
      </c>
      <c r="D52" s="78">
        <v>0.48310890369386927</v>
      </c>
      <c r="E52" s="77">
        <v>0.37434140459030435</v>
      </c>
      <c r="F52" s="77">
        <v>0.10494212786470759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2:28">
      <c r="B53" s="36">
        <v>2019</v>
      </c>
      <c r="C53" s="80">
        <v>1.4530000000000001</v>
      </c>
      <c r="D53" s="80">
        <v>0.49199999999999999</v>
      </c>
      <c r="E53" s="19">
        <v>0.49700000000000005</v>
      </c>
      <c r="F53" s="81">
        <v>4.3999999999999997E-2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2:28" s="53" customFormat="1">
      <c r="B54" s="36">
        <v>2020</v>
      </c>
      <c r="C54" s="50">
        <v>1.41</v>
      </c>
      <c r="D54" s="54">
        <v>0.53</v>
      </c>
      <c r="E54" s="33">
        <v>0.68</v>
      </c>
      <c r="F54" s="19">
        <v>0.04</v>
      </c>
    </row>
    <row r="55" spans="2:28" s="53" customFormat="1"/>
    <row r="56" spans="2:28" s="53" customFormat="1">
      <c r="B56" s="5"/>
      <c r="C56" s="7"/>
      <c r="D56" s="5"/>
      <c r="E56" s="14"/>
      <c r="F56" s="14"/>
    </row>
    <row r="57" spans="2:28" s="53" customFormat="1">
      <c r="B57" s="11" t="s">
        <v>29</v>
      </c>
      <c r="C57" s="11"/>
      <c r="D57" s="11"/>
      <c r="E57" s="11"/>
      <c r="F57" s="11"/>
    </row>
    <row r="58" spans="2:28" s="53" customFormat="1">
      <c r="B58" s="11" t="s">
        <v>30</v>
      </c>
      <c r="C58" s="36" t="s">
        <v>10</v>
      </c>
      <c r="D58" s="36" t="s">
        <v>11</v>
      </c>
      <c r="E58" s="36" t="s">
        <v>12</v>
      </c>
      <c r="F58" s="36" t="s">
        <v>13</v>
      </c>
    </row>
    <row r="59" spans="2:28" s="53" customFormat="1">
      <c r="B59" s="36">
        <v>2011</v>
      </c>
      <c r="C59" s="15">
        <v>2052437.1527777775</v>
      </c>
      <c r="D59" s="15">
        <v>465656.70789752092</v>
      </c>
      <c r="E59" s="15">
        <v>342178.75647668395</v>
      </c>
      <c r="F59" s="15">
        <v>24387.873424183235</v>
      </c>
    </row>
    <row r="60" spans="2:28" s="53" customFormat="1">
      <c r="B60" s="36">
        <v>2012</v>
      </c>
      <c r="C60" s="15">
        <v>2053070.1815642461</v>
      </c>
      <c r="D60" s="15">
        <v>542225.38293216634</v>
      </c>
      <c r="E60" s="15">
        <v>405690.47619047621</v>
      </c>
      <c r="F60" s="15">
        <v>16218.181818181818</v>
      </c>
    </row>
    <row r="61" spans="2:28" s="53" customFormat="1">
      <c r="B61" s="36">
        <v>2013</v>
      </c>
      <c r="C61" s="15">
        <v>1997307.5832742737</v>
      </c>
      <c r="D61" s="15">
        <v>549557.25190839684</v>
      </c>
      <c r="E61" s="15">
        <v>383832.88409703504</v>
      </c>
      <c r="F61" s="15">
        <v>19454.545454545452</v>
      </c>
    </row>
    <row r="62" spans="2:28" s="53" customFormat="1">
      <c r="B62" s="36">
        <v>2014</v>
      </c>
      <c r="C62" s="15">
        <v>2042842</v>
      </c>
      <c r="D62" s="15">
        <v>625230</v>
      </c>
      <c r="E62" s="15">
        <v>625463</v>
      </c>
      <c r="F62" s="15">
        <v>117169</v>
      </c>
    </row>
    <row r="63" spans="2:28" s="53" customFormat="1">
      <c r="B63" s="36">
        <v>2015</v>
      </c>
      <c r="C63" s="15">
        <v>2420963.1858407077</v>
      </c>
      <c r="D63" s="15">
        <v>628298.47494553367</v>
      </c>
      <c r="E63" s="15">
        <v>555985.29411764711</v>
      </c>
      <c r="F63" s="15">
        <v>111316.66666666666</v>
      </c>
    </row>
    <row r="64" spans="2:28" s="53" customFormat="1">
      <c r="B64" s="36">
        <v>2016</v>
      </c>
      <c r="C64" s="15">
        <v>2388807.6274046577</v>
      </c>
      <c r="D64" s="15">
        <v>654568.30601092894</v>
      </c>
      <c r="E64" s="15">
        <v>588520</v>
      </c>
      <c r="F64" s="15">
        <v>104423.72881355933</v>
      </c>
    </row>
    <row r="65" spans="2:30" s="53" customFormat="1">
      <c r="B65" s="36">
        <v>2017</v>
      </c>
      <c r="C65" s="15">
        <v>2161490</v>
      </c>
      <c r="D65" s="15">
        <v>589912</v>
      </c>
      <c r="E65" s="15">
        <v>491639</v>
      </c>
      <c r="F65" s="15">
        <v>103367</v>
      </c>
    </row>
    <row r="66" spans="2:30" s="53" customFormat="1">
      <c r="B66" s="45">
        <v>2018</v>
      </c>
      <c r="C66" s="15">
        <v>2302925.3780407626</v>
      </c>
      <c r="D66" s="15">
        <v>608099.55257270695</v>
      </c>
      <c r="E66" s="15">
        <v>396998.00796812749</v>
      </c>
      <c r="F66" s="15">
        <v>77578.181818181823</v>
      </c>
    </row>
    <row r="67" spans="2:30" s="53" customFormat="1">
      <c r="B67" s="45">
        <v>2019</v>
      </c>
      <c r="C67" s="15">
        <v>2309645</v>
      </c>
      <c r="D67" s="15">
        <v>661800</v>
      </c>
      <c r="E67" s="15">
        <v>591099</v>
      </c>
      <c r="F67" s="15">
        <v>36582</v>
      </c>
    </row>
    <row r="68" spans="2:30" s="53" customFormat="1">
      <c r="B68" s="45">
        <v>2020</v>
      </c>
      <c r="C68" s="15">
        <v>2387251</v>
      </c>
      <c r="D68" s="15">
        <v>767492</v>
      </c>
      <c r="E68" s="15">
        <v>885919</v>
      </c>
      <c r="F68" s="15">
        <v>37804</v>
      </c>
    </row>
    <row r="69" spans="2:30" s="53" customFormat="1"/>
    <row r="70" spans="2:30">
      <c r="Q70" s="5"/>
    </row>
    <row r="71" spans="2:30">
      <c r="Q71" s="5"/>
    </row>
    <row r="72" spans="2:30">
      <c r="B72" s="18"/>
      <c r="C72" s="73"/>
      <c r="D72" s="73"/>
      <c r="F72" s="50"/>
      <c r="G72" s="79"/>
      <c r="Q72" s="5"/>
    </row>
    <row r="73" spans="2:30">
      <c r="B73" s="18"/>
      <c r="C73" s="72"/>
      <c r="D73" s="72"/>
      <c r="F73" s="50"/>
      <c r="G73" s="79"/>
      <c r="Q73" s="5"/>
    </row>
    <row r="74" spans="2:30">
      <c r="B74" s="18"/>
      <c r="C74" s="73"/>
      <c r="D74" s="73"/>
      <c r="F74" s="50"/>
      <c r="Q74" s="5"/>
    </row>
    <row r="75" spans="2:30">
      <c r="B75" s="18"/>
      <c r="C75" s="72"/>
      <c r="D75" s="72"/>
      <c r="F75" s="50"/>
      <c r="G75" s="18"/>
      <c r="I75" s="73"/>
      <c r="J75" s="33"/>
      <c r="Q75" s="5"/>
    </row>
    <row r="76" spans="2:30">
      <c r="G76" s="18"/>
      <c r="I76" s="74"/>
      <c r="J76" s="33"/>
      <c r="Q76" s="5"/>
    </row>
    <row r="77" spans="2:30">
      <c r="G77" s="18"/>
      <c r="I77" s="73"/>
      <c r="J77" s="33"/>
      <c r="Q77" s="5"/>
    </row>
    <row r="78" spans="2:30">
      <c r="G78" s="18"/>
      <c r="I78" s="73"/>
      <c r="J78" s="33"/>
      <c r="Q78" s="5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</row>
    <row r="79" spans="2:30">
      <c r="J79" s="33"/>
      <c r="Q79" s="5"/>
    </row>
    <row r="80" spans="2:30">
      <c r="J80" s="33"/>
      <c r="Q80" s="5"/>
    </row>
    <row r="81" spans="7:28">
      <c r="G81" s="53"/>
      <c r="H81" s="53"/>
      <c r="I81" s="53"/>
      <c r="J81" s="33"/>
      <c r="Q81" s="5"/>
    </row>
    <row r="82" spans="7:28">
      <c r="G82" s="18"/>
      <c r="H82" s="53"/>
      <c r="I82" s="73"/>
      <c r="J82" s="33"/>
      <c r="Q82" s="5"/>
    </row>
    <row r="83" spans="7:28">
      <c r="G83" s="18"/>
      <c r="H83" s="53"/>
      <c r="I83" s="74"/>
      <c r="J83" s="33"/>
      <c r="Q83" s="5"/>
    </row>
    <row r="84" spans="7:28">
      <c r="G84" s="18"/>
      <c r="H84" s="53"/>
      <c r="I84" s="73"/>
      <c r="J84" s="33"/>
      <c r="Q84" s="5"/>
    </row>
    <row r="85" spans="7:28">
      <c r="G85" s="18"/>
      <c r="H85" s="53"/>
      <c r="I85" s="73"/>
      <c r="J85" s="33"/>
      <c r="Q85" s="5"/>
    </row>
    <row r="86" spans="7:28">
      <c r="Q86" s="5"/>
    </row>
    <row r="87" spans="7:28">
      <c r="Q87" s="5"/>
    </row>
    <row r="88" spans="7:28">
      <c r="Q88" s="5"/>
    </row>
    <row r="89" spans="7:28">
      <c r="Q89" s="5"/>
      <c r="S89" s="11"/>
      <c r="T89" s="11"/>
      <c r="U89" s="11"/>
      <c r="V89" s="11"/>
      <c r="W89" s="11"/>
      <c r="X89" s="11"/>
      <c r="Y89" s="11"/>
      <c r="Z89" s="11"/>
      <c r="AA89" s="11"/>
      <c r="AB89" s="11"/>
    </row>
    <row r="90" spans="7:28">
      <c r="Q90" s="5"/>
    </row>
    <row r="91" spans="7:28">
      <c r="Q91" s="5"/>
    </row>
    <row r="92" spans="7:28">
      <c r="Q92" s="5"/>
    </row>
    <row r="93" spans="7:28">
      <c r="Q93" s="5"/>
    </row>
    <row r="94" spans="7:28">
      <c r="Q94" s="5"/>
    </row>
    <row r="95" spans="7:28">
      <c r="Q95" s="5"/>
    </row>
    <row r="96" spans="7:28">
      <c r="Q96" s="5"/>
    </row>
    <row r="97" spans="17:30">
      <c r="Q97" s="5"/>
    </row>
    <row r="98" spans="17:30">
      <c r="Q98" s="5"/>
    </row>
    <row r="99" spans="17:30">
      <c r="Q99" s="5"/>
    </row>
    <row r="100" spans="17:30">
      <c r="Q100" s="5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</row>
    <row r="101" spans="17:30">
      <c r="Q101" s="5"/>
    </row>
    <row r="102" spans="17:30">
      <c r="Q102" s="5"/>
    </row>
    <row r="103" spans="17:30">
      <c r="Q103" s="5"/>
    </row>
    <row r="104" spans="17:30">
      <c r="Q104" s="5"/>
    </row>
    <row r="105" spans="17:30">
      <c r="Q105" s="5"/>
    </row>
    <row r="106" spans="17:30">
      <c r="Q106" s="5"/>
    </row>
    <row r="107" spans="17:30">
      <c r="Q107" s="5"/>
    </row>
    <row r="108" spans="17:30">
      <c r="Q108" s="5"/>
    </row>
    <row r="109" spans="17:30">
      <c r="Q109" s="5"/>
    </row>
    <row r="110" spans="17:30">
      <c r="Q110" s="5"/>
    </row>
    <row r="111" spans="17:30">
      <c r="Q111" s="5"/>
    </row>
    <row r="112" spans="17:30">
      <c r="Q112" s="5"/>
    </row>
    <row r="113" spans="17:30">
      <c r="Q113" s="5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</row>
    <row r="114" spans="17:30">
      <c r="Q114" s="5"/>
    </row>
    <row r="115" spans="17:30">
      <c r="Q115" s="5"/>
    </row>
    <row r="116" spans="17:30">
      <c r="Q116" s="5"/>
    </row>
    <row r="117" spans="17:30">
      <c r="Q117" s="5"/>
    </row>
    <row r="118" spans="17:30">
      <c r="Q118" s="5"/>
    </row>
    <row r="119" spans="17:30">
      <c r="Q119" s="5"/>
    </row>
    <row r="120" spans="17:30">
      <c r="Q120" s="5"/>
    </row>
    <row r="121" spans="17:30">
      <c r="Q121" s="5"/>
    </row>
    <row r="122" spans="17:30">
      <c r="Q122" s="5"/>
    </row>
    <row r="123" spans="17:30">
      <c r="Q123" s="5"/>
    </row>
    <row r="124" spans="17:30">
      <c r="Q124" s="5"/>
    </row>
    <row r="125" spans="17:30">
      <c r="Q125" s="5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</row>
    <row r="126" spans="17:30">
      <c r="Q126" s="5"/>
    </row>
    <row r="127" spans="17:30">
      <c r="Q127" s="5"/>
    </row>
    <row r="128" spans="17:30">
      <c r="Q128" s="5"/>
    </row>
    <row r="129" spans="17:17">
      <c r="Q129" s="5"/>
    </row>
    <row r="130" spans="17:17">
      <c r="Q130" s="5"/>
    </row>
    <row r="131" spans="17:17">
      <c r="Q131" s="5"/>
    </row>
    <row r="132" spans="17:17">
      <c r="Q132" s="5"/>
    </row>
    <row r="133" spans="17:17">
      <c r="Q133" s="5"/>
    </row>
    <row r="134" spans="17:17">
      <c r="Q134" s="5"/>
    </row>
    <row r="135" spans="17:17">
      <c r="Q135" s="5"/>
    </row>
    <row r="136" spans="17:17">
      <c r="Q136" s="5"/>
    </row>
    <row r="137" spans="17:17">
      <c r="Q137" s="5"/>
    </row>
    <row r="138" spans="17:17">
      <c r="Q138" s="5"/>
    </row>
    <row r="139" spans="17:17">
      <c r="Q139" s="5"/>
    </row>
    <row r="140" spans="17:17">
      <c r="Q140" s="5"/>
    </row>
  </sheetData>
  <hyperlinks>
    <hyperlink ref="B5" r:id="rId1" xr:uid="{152512F8-611B-4103-BB20-E5A7183CD71A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U9"/>
  <sheetViews>
    <sheetView tabSelected="1" workbookViewId="0">
      <selection activeCell="K37" sqref="K37"/>
    </sheetView>
  </sheetViews>
  <sheetFormatPr defaultRowHeight="13.8"/>
  <cols>
    <col min="10" max="10" width="8.796875" style="47"/>
  </cols>
  <sheetData>
    <row r="1" spans="1:21" s="4" customFormat="1" ht="18">
      <c r="A1" s="3" t="s">
        <v>0</v>
      </c>
    </row>
    <row r="2" spans="1:21" ht="18">
      <c r="A2" s="2" t="s">
        <v>1</v>
      </c>
      <c r="B2" s="5"/>
      <c r="C2" s="5"/>
      <c r="D2" s="5"/>
      <c r="E2" s="5"/>
    </row>
    <row r="3" spans="1:21" ht="14.4">
      <c r="A3" s="1" t="s">
        <v>2</v>
      </c>
      <c r="B3" s="47" t="s">
        <v>3</v>
      </c>
      <c r="C3" s="5"/>
      <c r="D3" s="5"/>
      <c r="E3" s="5"/>
    </row>
    <row r="4" spans="1:21" ht="14.4">
      <c r="A4" s="1" t="s">
        <v>4</v>
      </c>
      <c r="B4" s="47" t="s">
        <v>5</v>
      </c>
      <c r="C4" s="5"/>
      <c r="D4" s="5"/>
      <c r="E4" s="5"/>
    </row>
    <row r="5" spans="1:21" ht="14.4">
      <c r="A5" s="1"/>
      <c r="B5" s="43" t="s">
        <v>31</v>
      </c>
      <c r="C5" s="5"/>
      <c r="D5" s="5"/>
      <c r="E5" s="5"/>
      <c r="I5" s="53" t="s">
        <v>40</v>
      </c>
    </row>
    <row r="6" spans="1:21" ht="14.4">
      <c r="A6" s="1"/>
      <c r="B6" s="5"/>
      <c r="C6" s="5"/>
      <c r="D6" s="5"/>
      <c r="E6" s="5"/>
    </row>
    <row r="7" spans="1:21" ht="14.4">
      <c r="A7" s="1"/>
      <c r="B7" s="26" t="s">
        <v>28</v>
      </c>
      <c r="C7" s="26"/>
      <c r="D7" s="26"/>
      <c r="E7" s="26"/>
      <c r="F7" s="26"/>
      <c r="G7" s="26"/>
      <c r="H7" s="26"/>
      <c r="I7" s="26"/>
      <c r="J7" s="26"/>
      <c r="K7" s="26" t="s">
        <v>20</v>
      </c>
      <c r="L7" s="26"/>
      <c r="M7" s="26"/>
      <c r="N7" s="26"/>
      <c r="O7" s="26"/>
      <c r="P7" s="26"/>
      <c r="Q7" s="26"/>
      <c r="R7" s="26"/>
      <c r="S7" s="26"/>
      <c r="T7" s="26" t="s">
        <v>29</v>
      </c>
      <c r="U7" s="26"/>
    </row>
    <row r="8" spans="1:21" ht="14.4">
      <c r="A8" s="1"/>
      <c r="B8" s="5"/>
      <c r="C8" s="5"/>
      <c r="D8" s="5"/>
      <c r="E8" s="5"/>
    </row>
    <row r="9" spans="1:21" ht="14.4">
      <c r="A9" s="1"/>
      <c r="B9" s="5"/>
      <c r="C9" s="5"/>
      <c r="D9" s="5"/>
      <c r="E9" s="5"/>
    </row>
  </sheetData>
  <hyperlinks>
    <hyperlink ref="B5" r:id="rId1" xr:uid="{26C82D05-8B87-4F8C-83F1-8E04DBB89CAF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2101F0-B4C8-4EDF-B294-59950D9326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C207D4-C9BD-4C0B-9FCD-EFE8C4554C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C467E8-B26C-4DEC-869D-75D4D12B89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5154662-676a-405c-a9b6-a5b814f17753"/>
    <ds:schemaRef ds:uri="http://purl.org/dc/elements/1.1/"/>
    <ds:schemaRef ds:uri="http://schemas.microsoft.com/office/2006/metadata/properties"/>
    <ds:schemaRef ds:uri="d2a93359-ac01-4f98-8d25-710e83cd9f1e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2022-01-21T12:46:17Z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1252000</vt:r8>
  </property>
</Properties>
</file>